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sergio.srsr\Documents\Recepção - 08520005524202324\"/>
    </mc:Choice>
  </mc:AlternateContent>
  <xr:revisionPtr revIDLastSave="0" documentId="13_ncr:1_{0FF4CAAA-EB03-4CDB-A18E-4C693982B067}" xr6:coauthVersionLast="47" xr6:coauthVersionMax="47" xr10:uidLastSave="{00000000-0000-0000-0000-000000000000}"/>
  <bookViews>
    <workbookView xWindow="28680" yWindow="2670" windowWidth="24240" windowHeight="13290" tabRatio="901" firstSheet="2" activeTab="6" xr2:uid="{00000000-000D-0000-FFFF-FFFF00000000}"/>
  </bookViews>
  <sheets>
    <sheet name="ITEM 1 - RECEPCIONISTA - COM Pe" sheetId="1" r:id="rId1"/>
    <sheet name="ITEM 2 - A. ADM I - COM Per" sheetId="17" r:id="rId2"/>
    <sheet name="ITEM 3 - A. ADM I SEM Per" sheetId="18" r:id="rId3"/>
    <sheet name="ITEM 4 - A. ADM III - COM Per" sheetId="19" r:id="rId4"/>
    <sheet name="ITEM 5 - S. EXECU - COM PER" sheetId="20" r:id="rId5"/>
    <sheet name="ITEM 6 - MOTORISTA - COM PER" sheetId="21" r:id="rId6"/>
    <sheet name="UNIFORMES" sheetId="4" r:id="rId7"/>
    <sheet name="Quadro Resumo" sheetId="16" r:id="rId8"/>
  </sheets>
  <definedNames>
    <definedName name="Area_2">#REF!</definedName>
    <definedName name="_xlnm.Print_Area" localSheetId="7">'Quadro Resumo'!$A$1:$F$21</definedName>
    <definedName name="_xlnm.Print_Area" localSheetId="6">UNIFORMES!$A$1:$G$27</definedName>
    <definedName name="aREA1">#REF!</definedName>
    <definedName name="area2">#REF!</definedName>
    <definedName name="Area3">#REF!</definedName>
    <definedName name="Area4">#REF!</definedName>
    <definedName name="Excel_BuiltIn_Print_Area">#REF!</definedName>
    <definedName name="Excel_BuiltIn_Print_Area_1">#REF!</definedName>
    <definedName name="Excel_BuiltIn_Print_Area_1_1">#REF!</definedName>
    <definedName name="Excel_BuiltIn_Print_Area_10">#REF!</definedName>
    <definedName name="Excel_BuiltIn_Print_Area_12">#REF!</definedName>
    <definedName name="Excel_BuiltIn_Print_Area_12_1">#REF!</definedName>
    <definedName name="Excel_BuiltIn_Print_Area_12_1_1">#REF!</definedName>
    <definedName name="Excel_BuiltIn_Print_Area_13">#REF!</definedName>
    <definedName name="Excel_BuiltIn_Print_Area_2">#REF!</definedName>
    <definedName name="Excel_BuiltIn_Print_Area_3_1">#REF!</definedName>
    <definedName name="Excel_BuiltIn_Print_Area_8">#REF!</definedName>
    <definedName name="Excel_BuiltIn_Print_Area_8_1">#REF!</definedName>
    <definedName name="Excel_BuiltIn_Print_Area_9">#REF!</definedName>
    <definedName name="Excel_um">#REF!</definedName>
    <definedName name="Pintor">#REF!</definedName>
    <definedName name="Pintor1">#REF!</definedName>
    <definedName name="u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3" i="21" l="1"/>
  <c r="C132" i="21"/>
  <c r="C131" i="21"/>
  <c r="C130" i="21"/>
  <c r="C114" i="21"/>
  <c r="C112" i="21"/>
  <c r="C109" i="21"/>
  <c r="C110" i="21" s="1"/>
  <c r="C133" i="20"/>
  <c r="C132" i="20"/>
  <c r="C131" i="20"/>
  <c r="C130" i="20"/>
  <c r="C114" i="20"/>
  <c r="C112" i="20"/>
  <c r="C109" i="20"/>
  <c r="C110" i="20" s="1"/>
  <c r="C134" i="19"/>
  <c r="C133" i="19"/>
  <c r="C132" i="19"/>
  <c r="C131" i="19"/>
  <c r="C115" i="19"/>
  <c r="C113" i="19"/>
  <c r="C110" i="19"/>
  <c r="C111" i="19" s="1"/>
  <c r="C134" i="18"/>
  <c r="C133" i="18"/>
  <c r="C132" i="18"/>
  <c r="C131" i="18"/>
  <c r="C115" i="18"/>
  <c r="C113" i="18"/>
  <c r="C110" i="18"/>
  <c r="C111" i="18" s="1"/>
  <c r="C115" i="17"/>
  <c r="C115" i="1"/>
  <c r="C134" i="17"/>
  <c r="C135" i="1"/>
  <c r="C133" i="1"/>
  <c r="C132" i="1"/>
  <c r="F16" i="16" l="1"/>
  <c r="G22" i="4"/>
  <c r="G23" i="4"/>
  <c r="G24" i="4"/>
  <c r="G25" i="4"/>
  <c r="G21" i="4"/>
  <c r="G20" i="4"/>
  <c r="G11" i="4" l="1"/>
  <c r="C181" i="21" l="1"/>
  <c r="D187" i="21" s="1"/>
  <c r="D146" i="21"/>
  <c r="D147" i="21" s="1"/>
  <c r="C152" i="21" s="1"/>
  <c r="D134" i="21"/>
  <c r="C73" i="21"/>
  <c r="C113" i="21" s="1"/>
  <c r="C56" i="21"/>
  <c r="C55" i="21"/>
  <c r="C57" i="21" s="1"/>
  <c r="C39" i="21"/>
  <c r="C40" i="21" s="1"/>
  <c r="C45" i="21" s="1"/>
  <c r="C24" i="21"/>
  <c r="C27" i="21" s="1"/>
  <c r="C181" i="20"/>
  <c r="D187" i="20" s="1"/>
  <c r="D146" i="20"/>
  <c r="D147" i="20" s="1"/>
  <c r="C152" i="20" s="1"/>
  <c r="D134" i="20"/>
  <c r="C73" i="20"/>
  <c r="C113" i="20" s="1"/>
  <c r="C115" i="20" s="1"/>
  <c r="C56" i="20"/>
  <c r="C55" i="20"/>
  <c r="C39" i="20"/>
  <c r="C92" i="20" s="1"/>
  <c r="C103" i="20" s="1"/>
  <c r="C24" i="20"/>
  <c r="C27" i="20" s="1"/>
  <c r="C182" i="19"/>
  <c r="D188" i="19" s="1"/>
  <c r="D147" i="19"/>
  <c r="D148" i="19" s="1"/>
  <c r="C153" i="19" s="1"/>
  <c r="D135" i="19"/>
  <c r="C136" i="19"/>
  <c r="C74" i="19"/>
  <c r="C114" i="19" s="1"/>
  <c r="C116" i="19" s="1"/>
  <c r="C57" i="19"/>
  <c r="C56" i="19"/>
  <c r="C58" i="19" s="1"/>
  <c r="C40" i="19"/>
  <c r="C24" i="19"/>
  <c r="C27" i="19" s="1"/>
  <c r="C182" i="18"/>
  <c r="D188" i="18" s="1"/>
  <c r="D147" i="18"/>
  <c r="D148" i="18" s="1"/>
  <c r="C153" i="18" s="1"/>
  <c r="D135" i="18"/>
  <c r="C136" i="18"/>
  <c r="C74" i="18"/>
  <c r="C114" i="18" s="1"/>
  <c r="C116" i="18" s="1"/>
  <c r="C57" i="18"/>
  <c r="C56" i="18"/>
  <c r="C40" i="18"/>
  <c r="C93" i="18" s="1"/>
  <c r="C104" i="18" s="1"/>
  <c r="C24" i="18"/>
  <c r="C27" i="18" s="1"/>
  <c r="C135" i="21" l="1"/>
  <c r="C135" i="20"/>
  <c r="C58" i="18"/>
  <c r="D110" i="21"/>
  <c r="D56" i="21"/>
  <c r="D113" i="21"/>
  <c r="C198" i="21"/>
  <c r="B211" i="21"/>
  <c r="D55" i="21"/>
  <c r="C92" i="21"/>
  <c r="C103" i="21" s="1"/>
  <c r="C115" i="21"/>
  <c r="C40" i="20"/>
  <c r="C45" i="20" s="1"/>
  <c r="B211" i="20"/>
  <c r="C57" i="20"/>
  <c r="B212" i="19"/>
  <c r="C93" i="19"/>
  <c r="C104" i="19" s="1"/>
  <c r="C41" i="19"/>
  <c r="C46" i="19" s="1"/>
  <c r="C46" i="18"/>
  <c r="B212" i="18"/>
  <c r="D57" i="21" l="1"/>
  <c r="D56" i="20"/>
  <c r="D110" i="20"/>
  <c r="C198" i="20"/>
  <c r="D55" i="20"/>
  <c r="D113" i="20"/>
  <c r="C199" i="19"/>
  <c r="D56" i="19"/>
  <c r="D111" i="19"/>
  <c r="D57" i="19"/>
  <c r="D114" i="19"/>
  <c r="D56" i="18"/>
  <c r="C199" i="18"/>
  <c r="D57" i="18"/>
  <c r="D114" i="18"/>
  <c r="D111" i="18"/>
  <c r="D57" i="20" l="1"/>
  <c r="D68" i="20" s="1"/>
  <c r="C101" i="21"/>
  <c r="D70" i="21"/>
  <c r="D69" i="21"/>
  <c r="D67" i="21"/>
  <c r="D114" i="21"/>
  <c r="D68" i="21"/>
  <c r="D66" i="21"/>
  <c r="D72" i="21"/>
  <c r="D111" i="21"/>
  <c r="D65" i="21"/>
  <c r="D71" i="21"/>
  <c r="D58" i="19"/>
  <c r="D58" i="18"/>
  <c r="D67" i="20" l="1"/>
  <c r="D70" i="20"/>
  <c r="D72" i="20"/>
  <c r="D66" i="20"/>
  <c r="D114" i="20"/>
  <c r="D69" i="20"/>
  <c r="D65" i="20"/>
  <c r="C101" i="20"/>
  <c r="D109" i="20" s="1"/>
  <c r="D71" i="20"/>
  <c r="D111" i="20"/>
  <c r="D73" i="21"/>
  <c r="D109" i="21"/>
  <c r="C102" i="19"/>
  <c r="D115" i="19"/>
  <c r="D68" i="19"/>
  <c r="D73" i="19"/>
  <c r="D69" i="19"/>
  <c r="D112" i="19"/>
  <c r="D72" i="19"/>
  <c r="D67" i="19"/>
  <c r="D71" i="19"/>
  <c r="D66" i="19"/>
  <c r="D70" i="19"/>
  <c r="C102" i="18"/>
  <c r="D67" i="18"/>
  <c r="D69" i="18"/>
  <c r="D73" i="18"/>
  <c r="D70" i="18"/>
  <c r="D66" i="18"/>
  <c r="D71" i="18"/>
  <c r="D115" i="18"/>
  <c r="D112" i="18"/>
  <c r="D72" i="18"/>
  <c r="D68" i="18"/>
  <c r="D73" i="20" l="1"/>
  <c r="D133" i="20" s="1"/>
  <c r="C102" i="21"/>
  <c r="C104" i="21" s="1"/>
  <c r="D133" i="21"/>
  <c r="D74" i="19"/>
  <c r="D110" i="19"/>
  <c r="D74" i="18"/>
  <c r="D134" i="18" s="1"/>
  <c r="D110" i="18"/>
  <c r="C102" i="20" l="1"/>
  <c r="C104" i="20" s="1"/>
  <c r="C199" i="20" s="1"/>
  <c r="C199" i="21"/>
  <c r="D112" i="21"/>
  <c r="D115" i="21" s="1"/>
  <c r="C200" i="21" s="1"/>
  <c r="C103" i="19"/>
  <c r="C105" i="19" s="1"/>
  <c r="D134" i="19"/>
  <c r="C103" i="18"/>
  <c r="C105" i="18" s="1"/>
  <c r="D113" i="18" s="1"/>
  <c r="D116" i="18" s="1"/>
  <c r="D112" i="20" l="1"/>
  <c r="D115" i="20" s="1"/>
  <c r="C200" i="20" s="1"/>
  <c r="D131" i="21"/>
  <c r="D130" i="21"/>
  <c r="D132" i="21"/>
  <c r="D129" i="21"/>
  <c r="C200" i="19"/>
  <c r="D113" i="19"/>
  <c r="D116" i="19" s="1"/>
  <c r="C201" i="19" s="1"/>
  <c r="C200" i="18"/>
  <c r="C201" i="18"/>
  <c r="D133" i="18"/>
  <c r="D131" i="18"/>
  <c r="D130" i="18"/>
  <c r="D132" i="18"/>
  <c r="D132" i="20" l="1"/>
  <c r="D129" i="20"/>
  <c r="D131" i="20"/>
  <c r="D130" i="20"/>
  <c r="D131" i="19"/>
  <c r="D132" i="19"/>
  <c r="D135" i="21"/>
  <c r="C151" i="21" s="1"/>
  <c r="C153" i="21" s="1"/>
  <c r="D130" i="19"/>
  <c r="D133" i="19"/>
  <c r="D136" i="18"/>
  <c r="C152" i="18" s="1"/>
  <c r="C154" i="18" s="1"/>
  <c r="D135" i="20" l="1"/>
  <c r="C151" i="20" s="1"/>
  <c r="C153" i="20" s="1"/>
  <c r="C201" i="20" s="1"/>
  <c r="D136" i="19"/>
  <c r="C152" i="19" s="1"/>
  <c r="C154" i="19" s="1"/>
  <c r="C202" i="19" s="1"/>
  <c r="C201" i="21"/>
  <c r="C202" i="18"/>
  <c r="C182" i="17" l="1"/>
  <c r="D188" i="17" s="1"/>
  <c r="D147" i="17"/>
  <c r="D148" i="17" s="1"/>
  <c r="C153" i="17" s="1"/>
  <c r="D135" i="17"/>
  <c r="C133" i="17"/>
  <c r="C132" i="17"/>
  <c r="C131" i="17"/>
  <c r="C113" i="17"/>
  <c r="C110" i="17"/>
  <c r="C111" i="17" s="1"/>
  <c r="C74" i="17"/>
  <c r="C57" i="17"/>
  <c r="C56" i="17"/>
  <c r="C40" i="17"/>
  <c r="C93" i="17" s="1"/>
  <c r="C104" i="17" s="1"/>
  <c r="C24" i="17"/>
  <c r="B212" i="17" s="1"/>
  <c r="C134" i="1"/>
  <c r="C114" i="17" l="1"/>
  <c r="C116" i="17" s="1"/>
  <c r="C136" i="17"/>
  <c r="C27" i="17"/>
  <c r="G16" i="4"/>
  <c r="G17" i="4" s="1"/>
  <c r="C159" i="17" s="1"/>
  <c r="C41" i="17"/>
  <c r="C46" i="17" s="1"/>
  <c r="C58" i="17"/>
  <c r="C158" i="20" l="1"/>
  <c r="C164" i="20" s="1"/>
  <c r="C159" i="18"/>
  <c r="C165" i="18" s="1"/>
  <c r="C159" i="19"/>
  <c r="C165" i="19" s="1"/>
  <c r="C199" i="17"/>
  <c r="D57" i="17"/>
  <c r="D56" i="17"/>
  <c r="D114" i="17"/>
  <c r="D111" i="17"/>
  <c r="C203" i="18" l="1"/>
  <c r="D175" i="18"/>
  <c r="C202" i="20"/>
  <c r="D174" i="20"/>
  <c r="C203" i="19"/>
  <c r="D175" i="19"/>
  <c r="D58" i="17"/>
  <c r="D176" i="18" l="1"/>
  <c r="C204" i="18"/>
  <c r="D175" i="20"/>
  <c r="C203" i="20"/>
  <c r="C204" i="19"/>
  <c r="D176" i="19"/>
  <c r="C102" i="17"/>
  <c r="D70" i="17"/>
  <c r="D115" i="17"/>
  <c r="D73" i="17"/>
  <c r="D69" i="17"/>
  <c r="D66" i="17"/>
  <c r="D68" i="17"/>
  <c r="D71" i="17"/>
  <c r="D112" i="17"/>
  <c r="D67" i="17"/>
  <c r="D72" i="17"/>
  <c r="D180" i="20" l="1"/>
  <c r="D178" i="20"/>
  <c r="D177" i="20"/>
  <c r="D178" i="18"/>
  <c r="D179" i="18"/>
  <c r="D181" i="18"/>
  <c r="D178" i="19"/>
  <c r="D179" i="19"/>
  <c r="D181" i="19"/>
  <c r="D74" i="17"/>
  <c r="D110" i="17"/>
  <c r="D183" i="18" l="1"/>
  <c r="C205" i="18" s="1"/>
  <c r="C206" i="18" s="1"/>
  <c r="C212" i="18" s="1"/>
  <c r="D182" i="20"/>
  <c r="C204" i="20" s="1"/>
  <c r="C205" i="20" s="1"/>
  <c r="C211" i="20" s="1"/>
  <c r="D183" i="19"/>
  <c r="C205" i="19" s="1"/>
  <c r="C103" i="17"/>
  <c r="C105" i="17" s="1"/>
  <c r="D134" i="17"/>
  <c r="C206" i="19" l="1"/>
  <c r="C212" i="19" s="1"/>
  <c r="C219" i="18"/>
  <c r="D12" i="16" s="1"/>
  <c r="E212" i="18"/>
  <c r="C218" i="20"/>
  <c r="D14" i="16" s="1"/>
  <c r="E211" i="20"/>
  <c r="C200" i="17"/>
  <c r="D113" i="17"/>
  <c r="D116" i="17" s="1"/>
  <c r="C201" i="17" s="1"/>
  <c r="C219" i="19" l="1"/>
  <c r="D13" i="16" s="1"/>
  <c r="E212" i="19"/>
  <c r="H212" i="18"/>
  <c r="C221" i="18" s="1"/>
  <c r="F12" i="16" s="1"/>
  <c r="H211" i="20"/>
  <c r="D132" i="17"/>
  <c r="D133" i="17"/>
  <c r="D131" i="17"/>
  <c r="D130" i="17"/>
  <c r="C220" i="18" l="1"/>
  <c r="E12" i="16" s="1"/>
  <c r="C220" i="20"/>
  <c r="F14" i="16" s="1"/>
  <c r="C219" i="20"/>
  <c r="E14" i="16" s="1"/>
  <c r="H212" i="19"/>
  <c r="D136" i="17"/>
  <c r="C152" i="17" s="1"/>
  <c r="C154" i="17" s="1"/>
  <c r="C202" i="17" s="1"/>
  <c r="C57" i="1"/>
  <c r="C183" i="1"/>
  <c r="D189" i="1" s="1"/>
  <c r="C113" i="1"/>
  <c r="C56" i="1"/>
  <c r="C220" i="19" l="1"/>
  <c r="E13" i="16" s="1"/>
  <c r="C221" i="19"/>
  <c r="F13" i="16" s="1"/>
  <c r="C110" i="1" l="1"/>
  <c r="C40" i="1"/>
  <c r="C41" i="1" s="1"/>
  <c r="G26" i="4" l="1"/>
  <c r="G27" i="4" s="1"/>
  <c r="C158" i="21" s="1"/>
  <c r="C164" i="21" s="1"/>
  <c r="C202" i="21" l="1"/>
  <c r="D174" i="21"/>
  <c r="C111" i="1"/>
  <c r="C203" i="21" l="1"/>
  <c r="D175" i="21"/>
  <c r="D148" i="1"/>
  <c r="D149" i="1" s="1"/>
  <c r="C154" i="1" s="1"/>
  <c r="D136" i="1"/>
  <c r="C74" i="1"/>
  <c r="C114" i="1" s="1"/>
  <c r="C116" i="1" s="1"/>
  <c r="C58" i="1"/>
  <c r="C24" i="1"/>
  <c r="D180" i="21" l="1"/>
  <c r="D178" i="21"/>
  <c r="D177" i="21"/>
  <c r="B213" i="1"/>
  <c r="C27" i="1"/>
  <c r="C46" i="1"/>
  <c r="C93" i="1"/>
  <c r="C104" i="1" s="1"/>
  <c r="C137" i="1"/>
  <c r="D182" i="21" l="1"/>
  <c r="C204" i="21" s="1"/>
  <c r="C205" i="21" s="1"/>
  <c r="C211" i="21" s="1"/>
  <c r="C165" i="17"/>
  <c r="D114" i="1"/>
  <c r="D111" i="1"/>
  <c r="C200" i="1"/>
  <c r="D56" i="1"/>
  <c r="D57" i="1"/>
  <c r="C218" i="21" l="1"/>
  <c r="D15" i="16" s="1"/>
  <c r="E211" i="21"/>
  <c r="H211" i="21" s="1"/>
  <c r="C203" i="17"/>
  <c r="C204" i="17" s="1"/>
  <c r="D175" i="17"/>
  <c r="D58" i="1"/>
  <c r="C220" i="21" l="1"/>
  <c r="F15" i="16" s="1"/>
  <c r="C219" i="21"/>
  <c r="E15" i="16" s="1"/>
  <c r="D176" i="17"/>
  <c r="C166" i="1"/>
  <c r="C204" i="1" s="1"/>
  <c r="C102" i="1"/>
  <c r="D73" i="1"/>
  <c r="D71" i="1"/>
  <c r="D66" i="1"/>
  <c r="D74" i="1" s="1"/>
  <c r="D112" i="1"/>
  <c r="D70" i="1"/>
  <c r="D69" i="1"/>
  <c r="D67" i="1"/>
  <c r="D68" i="1"/>
  <c r="D115" i="1"/>
  <c r="D72" i="1"/>
  <c r="D178" i="17" l="1"/>
  <c r="D179" i="17"/>
  <c r="D181" i="17"/>
  <c r="D110" i="1"/>
  <c r="D183" i="17" l="1"/>
  <c r="C205" i="17" s="1"/>
  <c r="C103" i="1"/>
  <c r="C105" i="1" s="1"/>
  <c r="D135" i="1"/>
  <c r="C206" i="17" l="1"/>
  <c r="C212" i="17" s="1"/>
  <c r="C201" i="1"/>
  <c r="D113" i="1"/>
  <c r="C219" i="17" l="1"/>
  <c r="D11" i="16" s="1"/>
  <c r="E212" i="17"/>
  <c r="H212" i="17" s="1"/>
  <c r="C221" i="17" s="1"/>
  <c r="F11" i="16" s="1"/>
  <c r="D116" i="1"/>
  <c r="C202" i="1" s="1"/>
  <c r="C220" i="17" l="1"/>
  <c r="E11" i="16" s="1"/>
  <c r="D132" i="1"/>
  <c r="D134" i="1"/>
  <c r="D133" i="1"/>
  <c r="D131" i="1"/>
  <c r="D137" i="1" l="1"/>
  <c r="C153" i="1" s="1"/>
  <c r="C155" i="1" s="1"/>
  <c r="C203" i="1" s="1"/>
  <c r="D177" i="1" s="1"/>
  <c r="D176" i="1" l="1"/>
  <c r="C205" i="1"/>
  <c r="D180" i="1" l="1"/>
  <c r="D179" i="1"/>
  <c r="D182" i="1"/>
  <c r="D184" i="1" l="1"/>
  <c r="C206" i="1" s="1"/>
  <c r="C207" i="1" s="1"/>
  <c r="C213" i="1" s="1"/>
  <c r="C220" i="1" s="1"/>
  <c r="D10" i="16" s="1"/>
  <c r="E213" i="1" l="1"/>
  <c r="H213" i="1" l="1"/>
  <c r="C222" i="1" s="1"/>
  <c r="F10" i="16" s="1"/>
  <c r="F18" i="16" s="1"/>
  <c r="C221" i="1" l="1"/>
  <c r="E10" i="16" s="1"/>
  <c r="E17" i="16" s="1"/>
</calcChain>
</file>

<file path=xl/sharedStrings.xml><?xml version="1.0" encoding="utf-8"?>
<sst xmlns="http://schemas.openxmlformats.org/spreadsheetml/2006/main" count="1733" uniqueCount="292">
  <si>
    <t>Discriminação dos Serviços (dados referentes à contratação)</t>
  </si>
  <si>
    <t>A</t>
  </si>
  <si>
    <t>Data da apresentação da proposta (dia/mês/ano)</t>
  </si>
  <si>
    <t>B</t>
  </si>
  <si>
    <t>Município / UF</t>
  </si>
  <si>
    <t>ARACAJU/SE</t>
  </si>
  <si>
    <t>C</t>
  </si>
  <si>
    <t>Ano Acordo, Convenção ou Sentença Normativa em Dissídio Coletivo</t>
  </si>
  <si>
    <t>D</t>
  </si>
  <si>
    <t>Nº de meses de execução contratual</t>
  </si>
  <si>
    <t>Dados complementares para composição dos custos referente à mão-de-obra</t>
  </si>
  <si>
    <t xml:space="preserve">Tipo de serviço (mesmo serviço com características distintas) </t>
  </si>
  <si>
    <t>Classificação Brasileira de Ocupações (CBO)</t>
  </si>
  <si>
    <t>Categoria Profissional (vinculada à execução contratual)</t>
  </si>
  <si>
    <t>Data base da categoria (dia / mês / ano)</t>
  </si>
  <si>
    <t>Módulo 1: COMPOSIÇÃO DA REMUNERAÇÃO</t>
  </si>
  <si>
    <t>Composição da Remuneração</t>
  </si>
  <si>
    <t>Valor (R$)</t>
  </si>
  <si>
    <t xml:space="preserve">Salário Base </t>
  </si>
  <si>
    <t>Adicional de insalubridade</t>
  </si>
  <si>
    <t xml:space="preserve">Adicional noturno </t>
  </si>
  <si>
    <t>E</t>
  </si>
  <si>
    <t>Adicional de hora noturna reduzida</t>
  </si>
  <si>
    <t>F</t>
  </si>
  <si>
    <t>Outros</t>
  </si>
  <si>
    <t>Módulo 2: ENCARGOS E BENEFÍCIOS ANUAIS, MENSAIS E DIÁRIOS</t>
  </si>
  <si>
    <t>Submódulo 2.1 - 13º (décimo terceiro) Salário, Férias e Adicional de Férias</t>
  </si>
  <si>
    <t>2.1</t>
  </si>
  <si>
    <t>13º (décimo terceiro) Salário, Férias e Adicional de Férias</t>
  </si>
  <si>
    <t>Percentual (%)</t>
  </si>
  <si>
    <t>13º (décimo terceiro) Salário</t>
  </si>
  <si>
    <t>Férias e Adicional de Férias</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</si>
  <si>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</si>
  <si>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</si>
  <si>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</si>
  <si>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</si>
  <si>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</si>
  <si>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</si>
  <si>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</si>
  <si>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</si>
  <si>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SEBRAE</t>
  </si>
  <si>
    <t>G</t>
  </si>
  <si>
    <t>INCRA</t>
  </si>
  <si>
    <t>H</t>
  </si>
  <si>
    <t>FGTS</t>
  </si>
  <si>
    <t>TOTAL</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</si>
  <si>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</si>
  <si>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</si>
  <si>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</si>
  <si>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</si>
  <si>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</si>
  <si>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</si>
  <si>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Submódulo 3.1</t>
  </si>
  <si>
    <t>Provisão para Rescisão</t>
  </si>
  <si>
    <t>Aviso Prévio Indenizado</t>
  </si>
  <si>
    <t>Incidência do FGTS sobre o Aviso Prévio Indenizado</t>
  </si>
  <si>
    <t>Módulo 4 -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</si>
  <si>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</si>
  <si>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</si>
  <si>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</si>
  <si>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</si>
  <si>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</si>
  <si>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Ausência por acidente de trabalho</t>
  </si>
  <si>
    <t>Substituto na cobertura de Outras ausências (especificar)</t>
  </si>
  <si>
    <t>Submódulo 4.2 - Substituto na Intrajornada</t>
  </si>
  <si>
    <t>4.2</t>
  </si>
  <si>
    <t>Substituto na Intrajornada</t>
  </si>
  <si>
    <t>Intervalo para repouso ou alimentação</t>
  </si>
  <si>
    <t>Quadro-Resumo do Módulo 4 - Custo de Reposição do Profissional Ausente</t>
  </si>
  <si>
    <t>Custo de Reposição do Profissional Ausente</t>
  </si>
  <si>
    <t>Módulo 5 - INSUMOS DIVERSOS</t>
  </si>
  <si>
    <t>INSUMOS DIVERSOS</t>
  </si>
  <si>
    <t>Uniformes</t>
  </si>
  <si>
    <t xml:space="preserve">Materiais </t>
  </si>
  <si>
    <t xml:space="preserve">Outros </t>
  </si>
  <si>
    <t>MÓDULO 6 - CUSTOS INDIRETOS, TRIBUTOS E LUCRO</t>
  </si>
  <si>
    <t>Custos Indiretos, Tributos e Lucro</t>
  </si>
  <si>
    <t>Custos Indiretos</t>
  </si>
  <si>
    <t>Lucro</t>
  </si>
  <si>
    <t>Tributos</t>
  </si>
  <si>
    <t>%</t>
  </si>
  <si>
    <t>C.1. Tributos Federais (PIS 1,65%)</t>
  </si>
  <si>
    <t>C.1. Tributos Federais (COFINS 7,60%)</t>
  </si>
  <si>
    <t>C.2. Tributos Estaduais (especificar)</t>
  </si>
  <si>
    <t>C.3. Tributos Municipais (ISS 5%)</t>
  </si>
  <si>
    <t>TOTAL DE TRIBUTOS</t>
  </si>
  <si>
    <t>QUADRO-RESUMO DO CUSTO POR EMPREGADO</t>
  </si>
  <si>
    <t>Mão de obra vinculada à execução contratual (valor por empregado)</t>
  </si>
  <si>
    <t>Módulo 1 - Composição da Remuneração</t>
  </si>
  <si>
    <t>Módulo 2 - Encargos e Benefícios Anuais, Mensais e Diários</t>
  </si>
  <si>
    <t>Módulo 5 - Insumos Diversos</t>
  </si>
  <si>
    <t>Módulo 6 – Custos Indiretos, Tributos e Lucro</t>
  </si>
  <si>
    <t>QUADRO-RESUMO DO VALOR MENSAL DOS SERVIÇOS</t>
  </si>
  <si>
    <t>Tipo de Serviço (A)</t>
  </si>
  <si>
    <t>Qtde. de Postos (E)</t>
  </si>
  <si>
    <t>Qtde. de postos  (E)</t>
  </si>
  <si>
    <t>(D) = (B x C)</t>
  </si>
  <si>
    <t>(F) = (D x E)</t>
  </si>
  <si>
    <t>I</t>
  </si>
  <si>
    <t>QUADRO DEMONSTRATIVO DO VALOR GLOBAL DA PROPOSTA</t>
  </si>
  <si>
    <t>VALOR GLOBAL DA PROPOSTA</t>
  </si>
  <si>
    <t>DESCRIÇÃO</t>
  </si>
  <si>
    <t>VALOR (R$)</t>
  </si>
  <si>
    <t>Valor proposto por unidade de medida *</t>
  </si>
  <si>
    <t>Valor mensal do serviço</t>
  </si>
  <si>
    <t>UNIDADE</t>
  </si>
  <si>
    <t>UNIFORMES ANUAL POR EMPREGADO</t>
  </si>
  <si>
    <t>ITEM</t>
  </si>
  <si>
    <t>PAR</t>
  </si>
  <si>
    <t>VALOR TOTAL MENSAL</t>
  </si>
  <si>
    <t>VALOR TOTAL ANUAL</t>
  </si>
  <si>
    <t>PLANILHA RESUMO</t>
  </si>
  <si>
    <t>JARDINEIRO</t>
  </si>
  <si>
    <t>Salário Normativo da Categoria Profissional (CCT/2022-SEAC/SE Módulo 3)</t>
  </si>
  <si>
    <t>SE000033/2025</t>
  </si>
  <si>
    <r>
      <t>Auxílio-Refeição/Alimentação R$ 17,00 (Cláusula 11</t>
    </r>
    <r>
      <rPr>
        <vertAlign val="superscript"/>
        <sz val="9"/>
        <rFont val="Calibri"/>
        <family val="2"/>
      </rPr>
      <t xml:space="preserve">a </t>
    </r>
    <r>
      <rPr>
        <sz val="9"/>
        <rFont val="Calibri"/>
        <family val="2"/>
      </rPr>
      <t>SEAC/SE/2025)</t>
    </r>
  </si>
  <si>
    <t xml:space="preserve">Assistência Médica e Familiar (Cláusula 16a SEAC/SE/2025) </t>
  </si>
  <si>
    <t>SERVIÇO PÚBLICO FEDERAL</t>
  </si>
  <si>
    <t>MJSP - POLÍCIA FEDERAL</t>
  </si>
  <si>
    <t>AUXILIAR DE MANUTENÇÃO PREDIAL</t>
  </si>
  <si>
    <r>
      <t xml:space="preserve">LICITAÇÃO Nº: Pregão Eletrônico </t>
    </r>
    <r>
      <rPr>
        <b/>
        <sz val="9"/>
        <color rgb="FFFF0000"/>
        <rFont val="Calibri"/>
        <family val="2"/>
      </rPr>
      <t>9000-/2025</t>
    </r>
  </si>
  <si>
    <t>SESSÃO PÚBLICA:     /    /2025   às  XX:XX horas (Horário de Brasília/DF)</t>
  </si>
  <si>
    <t>XX / XX / 2025</t>
  </si>
  <si>
    <t>SETOR DE ADMINISTRAÇÃO E LOGÍSTICA - SELOG/SR/PF/SE</t>
  </si>
  <si>
    <t>Total da Remuneração R$</t>
  </si>
  <si>
    <t xml:space="preserve">TOTAL R$ </t>
  </si>
  <si>
    <t>Total dos Benefícios Mensais e Diários R$</t>
  </si>
  <si>
    <t>TOTAL R$</t>
  </si>
  <si>
    <t>3.1</t>
  </si>
  <si>
    <t>Notas explicativas:</t>
  </si>
  <si>
    <t>c) Deverá ser utilizado o salário normativo da Categoria Profissional vigente;</t>
  </si>
  <si>
    <r>
      <t xml:space="preserve">a) Deverá ser elaborado um quadro para </t>
    </r>
    <r>
      <rPr>
        <u/>
        <sz val="10"/>
        <color rgb="FF0070C0"/>
        <rFont val="Calibri"/>
        <family val="2"/>
        <scheme val="minor"/>
      </rPr>
      <t>cada tipo de serviço</t>
    </r>
    <r>
      <rPr>
        <sz val="10"/>
        <color rgb="FF0070C0"/>
        <rFont val="Calibri"/>
        <family val="2"/>
        <scheme val="minor"/>
      </rPr>
      <t>;</t>
    </r>
  </si>
  <si>
    <r>
      <t xml:space="preserve">b) A planilha será calculada considerando o </t>
    </r>
    <r>
      <rPr>
        <b/>
        <sz val="10"/>
        <color rgb="FF0070C0"/>
        <rFont val="Calibri"/>
        <family val="2"/>
        <scheme val="minor"/>
      </rPr>
      <t>valor mensal</t>
    </r>
    <r>
      <rPr>
        <sz val="10"/>
        <color rgb="FF0070C0"/>
        <rFont val="Calibri"/>
        <family val="2"/>
        <scheme val="minor"/>
      </rPr>
      <t xml:space="preserve"> do empregado;</t>
    </r>
  </si>
  <si>
    <t>e) A CCT adotada tem vigência de 01/01/2025 a 31/12/2025</t>
  </si>
  <si>
    <t>b) O Salário Base foi reajustado COM data base em JANEIRO/2025</t>
  </si>
  <si>
    <t>a) Como a planilha de custos e formação de preços é calculada mensalmente, provisiona-se proporcionalmente 1/12 (um doze avos) dos valores referentes a gratificação natalina, férias e adicional de férias. Art. 7º, VIII, CF/88- Dec. 57.115/65. INSTRUÇÃO NORMATIVA Nº 5, DE 26 DE MAIO DE 2017 - ANEXO XII</t>
  </si>
  <si>
    <t>b) Férias e adicional de férias contido no Submódulo 2.1, Conta Vinculada -  Art. 7º, VIII, CF/88- Dec. 57.115/65. INSTRUÇÃO NORMATIVA Nº 5, DE 26 DE MAIO DE 2017 - ANEXO XII</t>
  </si>
  <si>
    <t>a) Os percentuais dos encargos previdenciários, do FGTS e demais contribuições são aqueles estabelecidos pela legislação vigente.</t>
  </si>
  <si>
    <t>b) RAT - Riscos Ambientais do Trabalho previsto no art. 22, II, da Lei nº 8212/1991, percentual de 1% para risco leve, 2% para risco médio e 3% para risco grave de acordo com o CNAE, conforme Anexo V, do Decreto nº 6.957/2009 e  art. 72, §1º, IN RFB 971/2009.</t>
  </si>
  <si>
    <t>c) FAT - Fator Acidentário de Prevenção (art. 10, da Lei 10.666/2003) pode reduzir o valor da alíquota do RAT em até 50% ou aumentá-lo em até 100% (multiplicador variável de 0,50 a 2,00)</t>
  </si>
  <si>
    <t>d) SAT (Seguro de Acidentes de Trabalho) - GIIL/RAT (Grau de Incidência de incapacidade Laborativa) = (RATxFAP)</t>
  </si>
  <si>
    <t>e) O percentual máximo SAT-GIIL/RAT é de 6% (3% RAT x 2 FAT), contudo, para efeito de cálculo, foi considerado o percentual de 3%. Cada empresa deve preencher de acordo com o valor máximo referente a sua realidade</t>
  </si>
  <si>
    <t>g) Esses percentuais incidem sobre o Módulo 1, o Submódulo 2.1.</t>
  </si>
  <si>
    <t>h) Os índices (RAT e FAT) deverão ser comprovados quando da contratação pelo apresentação da GFIP.</t>
  </si>
  <si>
    <t>i) O cálculo dos tributos leva em consideração as alíquotas ordinárias dos tributos, não adentrando os regimes especiais de tributação e/ou desoneração de folha de pagamento.</t>
  </si>
  <si>
    <t>a) O valor informado deverá ser o custo real do benefício (descontado o valor eventualmente pago pelo empregado).</t>
  </si>
  <si>
    <t>b) Vale Transporte - deduzida cota parte do trabalhador (6% do salário-base), conforme Lei 7.418/1985 e Lei 7.619/87, regulamentada pelo Decreto nº 95.247/1987</t>
  </si>
  <si>
    <t>c) Foi utilizado o valor da passagem do transporte coletivo no município de Aracaju/SE .</t>
  </si>
  <si>
    <t xml:space="preserve">Transporte </t>
  </si>
  <si>
    <r>
      <t xml:space="preserve">a) O Módulo 1 refere-se ao </t>
    </r>
    <r>
      <rPr>
        <b/>
        <sz val="9"/>
        <color rgb="FF0070C0"/>
        <rFont val="Calibri"/>
        <family val="2"/>
        <scheme val="minor"/>
      </rPr>
      <t>valor mensal devido ao empregado</t>
    </r>
    <r>
      <rPr>
        <sz val="9"/>
        <color rgb="FF0070C0"/>
        <rFont val="Calibri"/>
        <family val="2"/>
        <scheme val="minor"/>
      </rPr>
      <t xml:space="preserve"> pela prestação do serviço;</t>
    </r>
  </si>
  <si>
    <r>
      <t xml:space="preserve">f) A empresa deverá </t>
    </r>
    <r>
      <rPr>
        <b/>
        <u/>
        <sz val="9"/>
        <color rgb="FF0070C0"/>
        <rFont val="Calibri"/>
        <family val="2"/>
        <scheme val="minor"/>
      </rPr>
      <t>enviar o FAP WEB, caso solicitado peo Pregoeiro</t>
    </r>
  </si>
  <si>
    <t>Benefício ao Trabalhador (Cláusula 15a SEAC/SR/2025)</t>
  </si>
  <si>
    <r>
      <rPr>
        <b/>
        <sz val="9"/>
        <color rgb="FF0070C0"/>
        <rFont val="Calibri"/>
        <family val="2"/>
        <scheme val="minor"/>
      </rPr>
      <t>a) AVISO PRÉVIO INDENIZADO:</t>
    </r>
    <r>
      <rPr>
        <sz val="9"/>
        <color rgb="FF0070C0"/>
        <rFont val="Calibri"/>
        <family val="2"/>
        <scheme val="minor"/>
      </rPr>
      <t xml:space="preserve"> (1/12) x 5% = 0,4167% = 0,42% ao mês aplicado sobre a remuneração; 1= O aviso prévio integral da remuneração, com desligamento imediato do empregado; 12= rateio da remuneração em 12 meses; 5% cumprem aviso prévio (variável)= dado estatítico; O valor pode variar conforme cada empresa. Art. 7º, XXI, CF/88, 477, 487 e 491 CLT. Estimativa de que 5% dos empregados serão substítuidos durante o ano.</t>
    </r>
  </si>
  <si>
    <r>
      <rPr>
        <b/>
        <sz val="9"/>
        <color rgb="FF0070C0"/>
        <rFont val="Calibri"/>
        <family val="2"/>
        <scheme val="minor"/>
      </rPr>
      <t xml:space="preserve">c) MULTA DO FGTS SOBRE AVISO PRÉVIO INDENIZADO: </t>
    </r>
    <r>
      <rPr>
        <sz val="9"/>
        <color rgb="FF0070C0"/>
        <rFont val="Calibri"/>
        <family val="2"/>
        <scheme val="minor"/>
      </rPr>
      <t>Multa sobre FGTS e contribuição social sobre o aviso prévio indenizado e sobre o aviso prévio trabalhado, retenção de 4% - Conta Vinculada, Leis nºs 8.036/90, 9.491/97 e 13.932/2019. INSTRUÇÃO NORMATIVA Nº 5, DE 26 DE MAIO DE 2017 - ANEXO XII.</t>
    </r>
  </si>
  <si>
    <r>
      <rPr>
        <b/>
        <sz val="9"/>
        <color rgb="FF0070C0"/>
        <rFont val="Calibri"/>
        <family val="2"/>
        <scheme val="minor"/>
      </rPr>
      <t xml:space="preserve">d) AVISO PRÉVIO TRABALHADO: </t>
    </r>
    <r>
      <rPr>
        <sz val="9"/>
        <color rgb="FF0070C0"/>
        <rFont val="Calibri"/>
        <family val="2"/>
        <scheme val="minor"/>
      </rPr>
      <t>1° ano de contrato (cheio): (((7/30)/12)*100 = 1,944% ao mês; 7 dias em 30 rateado em 12 meses multiplicado pela estatística cheia, nesse caso, 100%. Na Prorrogação será readequado. Art. 7º, XXI, CF/88, 477, 487 e 491 CLT. Redução de 7 dias ou 2 horas por dia. Art. 7º, XXI, CF/88, 477, 487 e 491 CLT. Redução de 7 dias ou 2 horas por dia.</t>
    </r>
  </si>
  <si>
    <r>
      <rPr>
        <b/>
        <sz val="9"/>
        <color rgb="FF0070C0"/>
        <rFont val="Calibri"/>
        <family val="2"/>
        <scheme val="minor"/>
      </rPr>
      <t>a) FÉRIAS</t>
    </r>
    <r>
      <rPr>
        <sz val="9"/>
        <color rgb="FF0070C0"/>
        <rFont val="Calibri"/>
        <family val="2"/>
        <scheme val="minor"/>
      </rPr>
      <t xml:space="preserve"> - previstas no Art. 7º, VIII, CF/88- Dec. 57.115/65. Férias, 13º e Adicional de 1/3,  (1/12/12) + (1/12/12) + (1/12/12/3)</t>
    </r>
  </si>
  <si>
    <t>b) As empresas fornecerão fardamentos, de acordo com as exigências legais.</t>
  </si>
  <si>
    <t>c) A metodologia utilizada foi a média com a exclusão das propostas inexequíveis ou excessivamente elevadas por meio do método do desvio padrão.</t>
  </si>
  <si>
    <t>a) Para formação dos preços foram utilizados os parâmetros descritos nos incisos I e III, do art. 2º da IN MPDG nº 05/2014 - Relatório de Painel de Preços</t>
  </si>
  <si>
    <t>b) O valor referente a tributos é obtido aplicando-se o percentual sobre o valor do faturamento.</t>
  </si>
  <si>
    <r>
      <rPr>
        <b/>
        <sz val="9"/>
        <color rgb="FF0070C0"/>
        <rFont val="Calibri"/>
        <family val="2"/>
        <scheme val="minor"/>
      </rPr>
      <t xml:space="preserve">a) CUSTOS INDIRETOS, LUCRO: </t>
    </r>
    <r>
      <rPr>
        <sz val="9"/>
        <color rgb="FF0070C0"/>
        <rFont val="Calibri"/>
        <family val="2"/>
        <scheme val="minor"/>
      </rPr>
      <t>Acórdão n. 408/2019</t>
    </r>
    <r>
      <rPr>
        <b/>
        <sz val="9"/>
        <color rgb="FF0070C0"/>
        <rFont val="Calibri"/>
        <family val="2"/>
        <scheme val="minor"/>
      </rPr>
      <t xml:space="preserve"> – TCU – Plenário e do Parecer Jurídico n. 379/2019</t>
    </r>
    <r>
      <rPr>
        <sz val="9"/>
        <color rgb="FF0070C0"/>
        <rFont val="Calibri"/>
        <family val="2"/>
        <scheme val="minor"/>
      </rPr>
      <t xml:space="preserve"> Percentuais de Custos Indiretos e Margem de Lucro Considere que determinado edital de contratação de serviços continuados com dedicação exclusiva de mão de obra disponha que os percentuais máximos de custos indiretos e margem de lucro sejam 5% e 10%, respectivamente. Portanto, o somatório total desses itens é de 15%. Caso a proposta vencedora de uma empresa disponha que o valor dos custos indiretos seja de 4% e a margem de lucro seja de 11%, a autoridade responsável pela condução da licitação não poderá desclassificar essa proposta por ultrapassar o limite de margem de lucro, tendo em vista que, conforme jurisprudência do TCU, o percentual total de 15% originalmente disposto no edital foi obedecido. </t>
    </r>
    <r>
      <rPr>
        <b/>
        <sz val="9"/>
        <color rgb="FF0070C0"/>
        <rFont val="Calibri"/>
        <family val="2"/>
        <scheme val="minor"/>
      </rPr>
      <t>Modelo de Preenchimento do Modelo de Planilhas de Custos e de Formação de Preços - STJ</t>
    </r>
  </si>
  <si>
    <t xml:space="preserve">Coeficiente:(1- % tributos ) : </t>
  </si>
  <si>
    <t>TOTAL DOS CUSTOS INDIRETOS, TRIBUTOS E LUCRO R$</t>
  </si>
  <si>
    <t>Valor Proposto por Empregado (B)                              R$</t>
  </si>
  <si>
    <t>Qtde. de Empregados por Posto ©</t>
  </si>
  <si>
    <t>As empresas devem adaptar esse módulo ao seu real enquadramento usando as alíquotas do CPRB corretas.</t>
  </si>
  <si>
    <t xml:space="preserve"> Explicação "CÁLCULO POR DENTRO":</t>
  </si>
  <si>
    <t>4) Desse resultado, aplicar individualmente os percentuais de cada um dos triubutos;</t>
  </si>
  <si>
    <t>5) Somar os resultados = Total dos Tributos.</t>
  </si>
  <si>
    <t>1) Somar os tributos (PIS+COFINS+ISS) = 1,65+7,60+5,00 = 14,25% (Total dos Tributos);</t>
  </si>
  <si>
    <t>2) Subtrair o resultado de 100 e dividi-lo por 100 = (100 - 14,25)/ 100 = 0,8575;</t>
  </si>
  <si>
    <t>3) Dividir 0,8575 pelo FATURAMENTO (Módulos 1 a 5 + Custos Indiretos + Lucro);</t>
  </si>
  <si>
    <t xml:space="preserve">VALOR TOTAL ANUAL </t>
  </si>
  <si>
    <t>Valor Unitário R$</t>
  </si>
  <si>
    <t>Valor Total R$</t>
  </si>
  <si>
    <t>UND</t>
  </si>
  <si>
    <t>CBO 4110-05</t>
  </si>
  <si>
    <t>CBO 4221-05</t>
  </si>
  <si>
    <r>
      <rPr>
        <b/>
        <sz val="9"/>
        <color rgb="FF0070C0"/>
        <rFont val="Calibri"/>
        <family val="2"/>
        <scheme val="minor"/>
      </rPr>
      <t>d) ACIDENTE  DE TRABALHO</t>
    </r>
    <r>
      <rPr>
        <sz val="9"/>
        <color rgb="FF0070C0"/>
        <rFont val="Calibri"/>
        <family val="2"/>
        <scheme val="minor"/>
      </rPr>
      <t xml:space="preserve"> - Se o Regulamento Geral da Previdência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dos empregados se acidentam no ano. Assim a provisão corresponde a: Calculo:  ((15/30)/12) x 0,0078 x 100 = 0,03%.  Fundamentação: Art. 27 do Dec. 89312/84, Art. 131 da CLT e MP. 664/2014.</t>
    </r>
  </si>
  <si>
    <t>SUBTOTAL GERAL R$</t>
  </si>
  <si>
    <t>UNID</t>
  </si>
  <si>
    <t>UNIDADE DE MEDIDA</t>
  </si>
  <si>
    <t>Equipamentos e ferramentas</t>
  </si>
  <si>
    <t>Blazer: forrado, modelo tradicional com ombreiras embutidas, cor a definir, fechamento frontal por 2 (dois) botões, com casa de olho, tecido casimira de boa qualidadeou gabardine com elastano;</t>
  </si>
  <si>
    <t>Meia calça: composição mínima de 84% poliamida e máxima 86%, com o restante de elastano, fio 15 denier, cor a definir</t>
  </si>
  <si>
    <t>Calçado: sapato feminino mocassim ou scarpam, salto alto ou médio (de 5cm a 7cm), cor preta.</t>
  </si>
  <si>
    <t>TOTAL MENSAL R$</t>
  </si>
  <si>
    <t>QUANTIDADE / SEMESTRE</t>
  </si>
  <si>
    <t>Gravata – Em tecido jacard 100% poliéster, acabamento de primeira qualidade, entretelada grossa medindo 8,5 cm de largura e 1,51 m de comprimento, sendo 10 cmna parte mais larga e 4 cm parte mais estreita (medidas aproximadas), passantes duplos, cores variadas</t>
  </si>
  <si>
    <t>Cinto – Modelo social, largura 3,5 cm, em couro de alta qualidade, fivela prata, cor preta, tipo regulável</t>
  </si>
  <si>
    <t>Calçado tipo social fino masculino, em couro legítimo, palmilha de couro, na cor preta, com cadarço, material do solado em borracha antiderrapante.</t>
  </si>
  <si>
    <t>MOTORISTA</t>
  </si>
  <si>
    <t xml:space="preserve">Adicional de periculosidade </t>
  </si>
  <si>
    <t>Aviso Prévio Trabalhado</t>
  </si>
  <si>
    <t>PLANILHA DE CUSTOS E FORMAÇÃO DE PREÇOS - SR/DPF/SE</t>
  </si>
  <si>
    <t>CBO 2553-05</t>
  </si>
  <si>
    <t>RECEPCIONISTA COM PERICULOSIDADE</t>
  </si>
  <si>
    <t>QTO CONTRATADOS</t>
  </si>
  <si>
    <t>2</t>
  </si>
  <si>
    <t>MOTORISTA COM PERICULOSIDADE</t>
  </si>
  <si>
    <t>SECRETÁRIA EXECUTIVA COM PERICULOSIDADE</t>
  </si>
  <si>
    <t>ASSISTENTE ADMINISTRATIVO III</t>
  </si>
  <si>
    <t>ASSISTENTE ADMINISTRATIVO I SEM PERICULOSIDADE</t>
  </si>
  <si>
    <t>ASSISTENTE ADMINISTRATIVO I COM PERICULOSIDADE</t>
  </si>
  <si>
    <t>VALOR MENSAL R$</t>
  </si>
  <si>
    <t>VALOR POR POSTO                                        R$</t>
  </si>
  <si>
    <t>VALOR ANUAL                                                                        R$</t>
  </si>
  <si>
    <t>-</t>
  </si>
  <si>
    <t>Blusa: modelo tipo camisete em 81% Poliéster 13% Viscose 6% Elastano , Modelo: Social , Tipo Manga: Comprida , Cor: Branca , Tamanho: Variado  com pences para acinturar</t>
  </si>
  <si>
    <t>QUANTIDADE ANUAL</t>
  </si>
  <si>
    <t>DIÁRIAS (MOTORISTA - RESSARCIMENTO P/ DEMANDA)</t>
  </si>
  <si>
    <t>7*</t>
  </si>
  <si>
    <r>
      <rPr>
        <b/>
        <sz val="10"/>
        <color rgb="FFFF0000"/>
        <rFont val="Arial"/>
        <family val="2"/>
      </rPr>
      <t>*</t>
    </r>
    <r>
      <rPr>
        <sz val="10"/>
        <color theme="1"/>
        <rFont val="Arial"/>
        <family val="2"/>
      </rPr>
      <t xml:space="preserve">O valor estimado para o ressarcimento de diárias, constante do item 7, é fixo e </t>
    </r>
    <r>
      <rPr>
        <u/>
        <sz val="10"/>
        <color theme="1"/>
        <rFont val="Arial"/>
        <family val="2"/>
      </rPr>
      <t>deve ser considerado na elaboração do preço final da proposta</t>
    </r>
    <r>
      <rPr>
        <sz val="10"/>
        <color theme="1"/>
        <rFont val="Arial"/>
        <family val="2"/>
      </rPr>
      <t xml:space="preserve">, devendo ser replicado o valor de referência pelos licitantes. Portanto, </t>
    </r>
    <r>
      <rPr>
        <b/>
        <sz val="10"/>
        <color theme="1"/>
        <rFont val="Arial"/>
        <family val="2"/>
      </rPr>
      <t>o item 07 não será objeto de lance durante fase de sessão pública.</t>
    </r>
  </si>
  <si>
    <t>Camisa – Em estilo social, manga curta, confeccionada em tecido tricoline , de modo a não deixar transparecer a cordo corpo, com 01(um) bolso frontal superior direito à altura do peito, lado esquerdo, com “vista” de 2,5cm, chapado, reforços (mosqueados) nos cantos, 12 x 14 cm (largura x altura)ou de acordo com o tamanho, sem portinhola na mesma cor do tecido, colarinho sem botões entretelado em toda sua extensão, abotoamento com 02 (dois) botões, pala de dois panos,fralda longa, recortada na direção das costuras laterais e toda embainhada, aviamento na mesma cor do tecido.</t>
  </si>
  <si>
    <t>Calça – Estilo social, confeccionada em tecido oxford na cor preta, fino acabamento, alta qualidade, 02 (dois) bolsos frontais tipo faca e forro também pespontado, 02 (dois) bolsos traseiros embutidos sem portinhola, abertura frontal, braguilha com zíper, forrada do próprio tecido do lado esquerdo com extensão em bico e botão interno e lado esquerdo em pespontoa 35 mm, fecho de metal interno, 08 (oito) passantes normais, cós de 40 mm de extensão, fechado por colchetes, bainha virada (modelo italiano), aviamento na mesma cor do tecido.</t>
  </si>
  <si>
    <t>Meia – Composição do tecido: algodão, poliamida e elastano, modelo social, cano longo, cor preta, tamanho de acordo com o usuário.</t>
  </si>
  <si>
    <t>Total R$</t>
  </si>
  <si>
    <t>Subtotal (A + B +C+ D+E) R$</t>
  </si>
  <si>
    <t>VALOR TOTAL POR EMPREGADO R$</t>
  </si>
  <si>
    <t>Valor Proposto por Posto R$</t>
  </si>
  <si>
    <t>Valor Total do Serviço R$</t>
  </si>
  <si>
    <t>Total  R$</t>
  </si>
  <si>
    <t xml:space="preserve">Valor proposto por unidade de medida </t>
  </si>
  <si>
    <t>b) O valor referente aos tributos são obtidos aplicando-se os percentuais sobre o valor do faturamento para empresas tributadas pelo Lucro Real.</t>
  </si>
  <si>
    <t>Substituto na cobertura de Licença Paternidade</t>
  </si>
  <si>
    <t>Substituto na cobertura de Afastamento Maternidade</t>
  </si>
  <si>
    <r>
      <t xml:space="preserve">b) AUSÊNCIAS LEGAIS: </t>
    </r>
    <r>
      <rPr>
        <sz val="9"/>
        <color rgb="FF0070C0"/>
        <rFont val="Calibri"/>
        <family val="2"/>
        <scheme val="minor"/>
      </rPr>
      <t>A lei (art. 473 da CLT) prevê hipóteses de faltas justificadas, vale dizer, situações em que o empregado poderá faltar ao serviço e não ter qualquer desconto na remuneração (por exemplo: doação de sangue, retirar título de eleitor, falecimento de cônjuge etc.).</t>
    </r>
    <r>
      <rPr>
        <b/>
        <sz val="9"/>
        <color rgb="FF0070C0"/>
        <rFont val="Calibri"/>
        <family val="2"/>
        <scheme val="minor"/>
      </rPr>
      <t xml:space="preserve"> </t>
    </r>
    <r>
      <rPr>
        <sz val="9"/>
        <color rgb="FF0070C0"/>
        <rFont val="Calibri"/>
        <family val="2"/>
        <scheme val="minor"/>
      </rPr>
      <t xml:space="preserve">Considera-se, no modelo, uma estimativa de que cada empregado usufrua 1 (um) dia de licença por ano (IBGE), o cálculo seguirá considerando 1 falta legal por ano: (1 dia/30 dias) x (1/12 meses) = 0,0028 = 0,28%. Fundamentação: Art. 7º, inciso XIX da CF. §1º do artigo 10 do ADCT. Lei n. 13.527/2016. Acórdãos TCU nº 1.904/2007 e nº 1.753/2008 - Plenário </t>
    </r>
  </si>
  <si>
    <r>
      <rPr>
        <b/>
        <sz val="9"/>
        <color rgb="FF0070C0"/>
        <rFont val="Calibri"/>
        <family val="2"/>
        <scheme val="minor"/>
      </rPr>
      <t>e) LICENÇA MATERNIDADE</t>
    </r>
    <r>
      <rPr>
        <sz val="9"/>
        <color rgb="FF0070C0"/>
        <rFont val="Calibri"/>
        <family val="2"/>
        <scheme val="minor"/>
      </rPr>
      <t xml:space="preserve"> - O salário maternidade corresponde ao o custo total da licença maternidade para a empresa, é essencial separar o que é custeado pela Previdência (INSS) do que permanece de responsabilidade da empresa, considerando férias proporcionais, 1/3 de férias, encargos e a estimativa de ocorrências. O custo de substituição cobre a remuneração da colaboradora ausente acrescida dos encargos incidentes, compondo o custo de reposição. A empresa não arca com o salário-maternidade durante o período, pois o benefício é custeado pelo INSS, mas providencia provisões de férias (1/12) e do adicional de férias (1/3 de 1/12) e os encargos sobre essa licença, conforme o modelo institucional. Cálculo: CEF= (Provisão de Férias 1/12 × Provisão mensal de 1/3 de férias (1/3×1 12))×100 = 11,11% -  0,24 × 0,22 × 100 ≅ 5,28% de empregadas afastadas = CEST - 11,11% x 5,28% x 50%  = 0,29%. Fundamentação: Licença Maternidade: Art. 7º inc. XVIII, CF, Lei 8.213/91, art. 72 e Lei 11770/2008. Lei n. 13.527/2016. Art. 86 da IN RFB 971/2009 </t>
    </r>
  </si>
  <si>
    <t>Incidência de GPS, FGTS e outras contribuições sobre o Aviso Prévio Trabalhado</t>
  </si>
  <si>
    <t>Multa do FGTS e contribuição social sobre o Aviso Prévio Trabalhado</t>
  </si>
  <si>
    <t>Multa sobre FGTS e contribuição social sobre o aviso prévio indenizado</t>
  </si>
  <si>
    <r>
      <rPr>
        <b/>
        <sz val="9"/>
        <color rgb="FF0070C0"/>
        <rFont val="Calibri"/>
        <family val="2"/>
        <scheme val="minor"/>
      </rPr>
      <t xml:space="preserve">e) INCIDÊNCIA DE GPS, FGTS E OUTRAS CONTRIBUIÇÕES SOBRE O AVISO PRÉVIO TRABALHADO (Incidência do Submódulo 2.2 sobre o APT): </t>
    </r>
    <r>
      <rPr>
        <sz val="9"/>
        <color rgb="FF0070C0"/>
        <rFont val="Calibri"/>
        <family val="2"/>
        <scheme val="minor"/>
      </rPr>
      <t>Por força do art. 15, c/c o art. 18 da Lei 8.036/90, e do art. 214, do Regulamento da Previdência Social, há incidência do FGTS e de encargos previdenciários – previstos no Submódulo 2.2 – sobre o aviso prévio trabalhado. % Encargos sobre APT ≅ 36,80% × 1,94% ∴ % Encargos sobre APT ≅ 0,72% ; Modelo de Preenchimento do Modelo de Planilhas de Custos e de Formação de Preços - STJ.</t>
    </r>
  </si>
  <si>
    <r>
      <rPr>
        <b/>
        <sz val="9"/>
        <color rgb="FF0070C0"/>
        <rFont val="Calibri"/>
        <family val="2"/>
        <scheme val="minor"/>
      </rPr>
      <t xml:space="preserve">b) INCIDÊNCIA DO FGTS SOBRE O API: </t>
    </r>
    <r>
      <rPr>
        <sz val="9"/>
        <color rgb="FF0070C0"/>
        <rFont val="Calibri"/>
        <family val="2"/>
        <scheme val="minor"/>
      </rPr>
      <t>FGTS sobre API = API × 0,08 × 100 → % FGTS sobre API; = 0,0042 × 0,08 × 100 ≅ 0,03%; Modelo de Preenchimento do Modelo de Planilhas de Custos e de Formação de Preços - STJ - Súmula nº 305 do TST. Índice do aviso prévio indenizado é de 0,42%, conforme Acordão TCU 6771/2009 e 1507/2018, ambos da Primeira Câmara. No caso de renovação contratual, utilizar o percentual de 0,042% referente aos 3 dias de aviso acrescidos por ano (Lei 12.506/2011).</t>
    </r>
  </si>
  <si>
    <r>
      <rPr>
        <b/>
        <sz val="9"/>
        <color rgb="FF0070C0"/>
        <rFont val="Calibri"/>
        <family val="2"/>
        <scheme val="minor"/>
      </rPr>
      <t>f) MULTA DO FGTS E CONTRIBUIÇÃO SOCIAL SOBRE O AVISO PRÉVIO TRABALHADO:</t>
    </r>
    <r>
      <rPr>
        <sz val="9"/>
        <color rgb="FF0070C0"/>
        <rFont val="Calibri"/>
        <family val="2"/>
        <scheme val="minor"/>
      </rPr>
      <t xml:space="preserve">  A base de cálculo e o índice balizador da Multa do FGTS sobre o Aviso Prévio Trabalhado estão no quadro abaixo: % Multa e CS sobre FGTS = APT × 0,08 × 0,4 × 100. No caso de o contrato ter vigência de 12 meses, os cálculos do modelo serão: Multa e CS sobre FGTS</t>
    </r>
    <r>
      <rPr>
        <b/>
        <sz val="9"/>
        <color rgb="FF0070C0"/>
        <rFont val="Calibri"/>
        <family val="2"/>
        <scheme val="minor"/>
      </rPr>
      <t xml:space="preserve"> </t>
    </r>
    <r>
      <rPr>
        <sz val="9"/>
        <color rgb="FF0070C0"/>
        <rFont val="Calibri"/>
        <family val="2"/>
        <scheme val="minor"/>
      </rPr>
      <t>=</t>
    </r>
    <r>
      <rPr>
        <b/>
        <sz val="9"/>
        <color rgb="FF0070C0"/>
        <rFont val="Calibri"/>
        <family val="2"/>
        <scheme val="minor"/>
      </rPr>
      <t xml:space="preserve"> </t>
    </r>
    <r>
      <rPr>
        <sz val="9"/>
        <color rgb="FF0070C0"/>
        <rFont val="Calibri"/>
        <family val="2"/>
        <scheme val="minor"/>
      </rPr>
      <t>0,0194 × 0,08 × 0,4 - Multa e  CS sobre FGTS = 0,062%.</t>
    </r>
  </si>
  <si>
    <r>
      <t>c) LICENÇA PATERNIDADE</t>
    </r>
    <r>
      <rPr>
        <sz val="9"/>
        <color rgb="FF0070C0"/>
        <rFont val="Calibri"/>
        <family val="2"/>
        <scheme val="minor"/>
      </rPr>
      <t xml:space="preserve"> - Afastamento de 5 dias sem prejuízo da remuneração. Considerando uma estimativa de 1,5% dos empregados usufruindo 5 (cinco) dias de licença por ano (IBGE), a estimativa do percentual dessa rubrica a ser aplicada sobre a remuneração mensal do titular:  Cálculo: (5 x 30 x 12)×0,015×100 =0,02%.</t>
    </r>
    <r>
      <rPr>
        <b/>
        <sz val="9"/>
        <color rgb="FF0070C0"/>
        <rFont val="Calibri"/>
        <family val="2"/>
        <scheme val="minor"/>
      </rPr>
      <t xml:space="preserve"> </t>
    </r>
    <r>
      <rPr>
        <sz val="9"/>
        <color rgb="FF0070C0"/>
        <rFont val="Calibri"/>
        <family val="2"/>
        <scheme val="minor"/>
      </rPr>
      <t xml:space="preserve">Fundamentação: Art. 82 e 473 da CLT. Acórdãos TCU nº 1.904/2007 e nº 1.753/2008 - Plenário </t>
    </r>
  </si>
  <si>
    <t xml:space="preserve"> </t>
  </si>
  <si>
    <r>
      <t xml:space="preserve">ASSISTENTE ADMINISTRATIVO </t>
    </r>
    <r>
      <rPr>
        <b/>
        <sz val="11"/>
        <color rgb="FFFF0000"/>
        <rFont val="Calibri"/>
        <family val="2"/>
      </rPr>
      <t>COM PERICULOSIDADE</t>
    </r>
  </si>
  <si>
    <r>
      <t xml:space="preserve">RECEPCIONISTA </t>
    </r>
    <r>
      <rPr>
        <b/>
        <sz val="11"/>
        <color rgb="FFFF0000"/>
        <rFont val="Calibri"/>
        <family val="2"/>
      </rPr>
      <t>COM PERICULOSIDADE</t>
    </r>
  </si>
  <si>
    <r>
      <rPr>
        <b/>
        <sz val="9"/>
        <color rgb="FF0070C0"/>
        <rFont val="Calibri"/>
        <family val="2"/>
        <scheme val="minor"/>
      </rPr>
      <t>e) LICENÇA MATERNIDADE</t>
    </r>
    <r>
      <rPr>
        <sz val="9"/>
        <color rgb="FF0070C0"/>
        <rFont val="Calibri"/>
        <family val="2"/>
        <scheme val="minor"/>
      </rPr>
      <t xml:space="preserve"> - O salário maternidade corresponde ao o custo total da licença maternidade para a empresa, é essencial separar o que é custeado pela Previdência (INSS) do que permanece de responsabilidade da empresa, considerando férias proporcionais, 1/3 de férias, encargos e a estimativa de ocorrências. O custo de substituição cobre a remuneração da colaboradora ausente acrescida dos encargos incidentes, compondo o custo de reposição. A empresa não arca com o salário-maternidade durante o período, pois o benefício é custeado pelo INSS, mas providencia provisões de férias (1/12) e do adicional de férias (1/3 de 1/12) e os encargos sobre essa licença, conforme o modelo institucional. Cálculo: CEF= (Provisão de Férias 1/12 × Provisão mensal de 1/3 de férias (1/3×1 12))×100 = 11,11% -  0,24 × 0,22 × 100 ≅ 5,28% de empregadas afastadas = CEST - 11,11% x 5,28% x 50%  = 0,29%. Fundamentação: Licença Maternidade: Art. 7º inc. XVIII, CF, Lei 8.213/91, art. 72 e Lei 11770/2008. Lei n. 13.527/2016. Art. 86 da IN RFB 971/2009.</t>
    </r>
  </si>
  <si>
    <r>
      <t>c) LICENÇA PATERNIDADE</t>
    </r>
    <r>
      <rPr>
        <sz val="9"/>
        <color rgb="FF0070C0"/>
        <rFont val="Calibri"/>
        <family val="2"/>
        <scheme val="minor"/>
      </rPr>
      <t xml:space="preserve"> - Afastamento de 5 dias sem prejuízo da remuneração. Considerando uma estimativa de 1,5% dos empregados usufruindo 5 (cinco) dias de licença por ano (IBGE), a estimativa do percentual dessa rubrica a ser aplicada sobre a remuneração mensal do titular:  Cálculo: (5 x 30 x 12)×0,015×100 =0,02%.</t>
    </r>
    <r>
      <rPr>
        <b/>
        <sz val="9"/>
        <color rgb="FF0070C0"/>
        <rFont val="Calibri"/>
        <family val="2"/>
        <scheme val="minor"/>
      </rPr>
      <t xml:space="preserve"> </t>
    </r>
    <r>
      <rPr>
        <sz val="9"/>
        <color rgb="FF0070C0"/>
        <rFont val="Calibri"/>
        <family val="2"/>
        <scheme val="minor"/>
      </rPr>
      <t>Fundamentação: Art. 82 e 473 da CLT. Acórdãos TCU nº 1.904/2007 e nº 1.753/2008 - Plenário.</t>
    </r>
  </si>
  <si>
    <r>
      <t xml:space="preserve">b) AUSÊNCIAS LEGAIS: </t>
    </r>
    <r>
      <rPr>
        <sz val="9"/>
        <color rgb="FF0070C0"/>
        <rFont val="Calibri"/>
        <family val="2"/>
        <scheme val="minor"/>
      </rPr>
      <t>A lei (art. 473 da CLT) prevê hipóteses de faltas justificadas, vale dizer, situações em que o empregado poderá faltar ao serviço e não ter qualquer desconto na remuneração (por exemplo: doação de sangue, retirar título de eleitor, falecimento de cônjuge etc.).</t>
    </r>
    <r>
      <rPr>
        <b/>
        <sz val="9"/>
        <color rgb="FF0070C0"/>
        <rFont val="Calibri"/>
        <family val="2"/>
        <scheme val="minor"/>
      </rPr>
      <t xml:space="preserve"> </t>
    </r>
    <r>
      <rPr>
        <sz val="9"/>
        <color rgb="FF0070C0"/>
        <rFont val="Calibri"/>
        <family val="2"/>
        <scheme val="minor"/>
      </rPr>
      <t>Considera-se, no modelo, uma estimativa de que cada empregado usufrua 1 (um) dia de licença por ano (IBGE), o cálculo seguirá considerando 1 falta legal por ano: (1 dia/30 dias) x (1/12 meses) = 0,0028 = 0,28%. Fundamentação: Art. 7º, inciso XIX da CF. §1º do artigo 10 do ADCT. Lei n. 13.527/2016. Acórdãos TCU nº 1.904/2007 e nº 1.753/2008 - Plenário.</t>
    </r>
  </si>
  <si>
    <r>
      <t xml:space="preserve">Valor global da proposta R$                                                     </t>
    </r>
    <r>
      <rPr>
        <b/>
        <sz val="10"/>
        <color rgb="FFFF0000"/>
        <rFont val="Calibri"/>
        <family val="2"/>
      </rPr>
      <t xml:space="preserve"> (Valor mensal do serviço x número de meses do contrato)</t>
    </r>
  </si>
  <si>
    <r>
      <t xml:space="preserve">ASSISTENTE ADMINISTRATIVO III </t>
    </r>
    <r>
      <rPr>
        <b/>
        <sz val="11"/>
        <color rgb="FFFF0000"/>
        <rFont val="Calibri"/>
        <family val="2"/>
      </rPr>
      <t>COM PERICULOSIDADE</t>
    </r>
  </si>
  <si>
    <r>
      <t xml:space="preserve">d) Para o cálculo dos valores remunerátório foi adotada a Convenção Coletiva de Trabalho MTE nº  SE </t>
    </r>
    <r>
      <rPr>
        <b/>
        <sz val="10"/>
        <color rgb="FF0070C0"/>
        <rFont val="Calibri"/>
        <family val="2"/>
        <scheme val="minor"/>
      </rPr>
      <t>00033/2025</t>
    </r>
  </si>
  <si>
    <r>
      <t xml:space="preserve">Valor global da proposta R$                                                                 </t>
    </r>
    <r>
      <rPr>
        <b/>
        <sz val="10"/>
        <color rgb="FFFF0000"/>
        <rFont val="Calibri"/>
        <family val="2"/>
      </rPr>
      <t xml:space="preserve"> (Valor mensal do serviço x número de meses do contrato)</t>
    </r>
  </si>
  <si>
    <r>
      <t xml:space="preserve">ASSISTENTE ADMINISTRATIVO </t>
    </r>
    <r>
      <rPr>
        <b/>
        <u/>
        <sz val="11"/>
        <color rgb="FFFF0000"/>
        <rFont val="Calibri"/>
        <family val="2"/>
      </rPr>
      <t>SEM</t>
    </r>
    <r>
      <rPr>
        <b/>
        <sz val="11"/>
        <color rgb="FFFF0000"/>
        <rFont val="Calibri"/>
        <family val="2"/>
      </rPr>
      <t xml:space="preserve"> PERICULOSIDADE</t>
    </r>
  </si>
  <si>
    <r>
      <t xml:space="preserve">SECRETÁRIA EXECUTIVA </t>
    </r>
    <r>
      <rPr>
        <b/>
        <sz val="11"/>
        <color rgb="FFFF0000"/>
        <rFont val="Calibri"/>
        <family val="2"/>
      </rPr>
      <t>COM PERICULOSIDADE</t>
    </r>
  </si>
  <si>
    <r>
      <rPr>
        <b/>
        <sz val="9"/>
        <rFont val="Calibri"/>
        <family val="2"/>
      </rPr>
      <t xml:space="preserve">Adicional de periculosidade - </t>
    </r>
    <r>
      <rPr>
        <b/>
        <sz val="9"/>
        <color rgb="FFFF0000"/>
        <rFont val="Calibri"/>
        <family val="2"/>
      </rPr>
      <t>Laudo de Avaliação Ambiental nº 01/2018-SES/CRH/DGP/PF - 30%</t>
    </r>
  </si>
  <si>
    <r>
      <rPr>
        <b/>
        <sz val="9"/>
        <rFont val="Calibri"/>
        <family val="2"/>
      </rPr>
      <t>Adicional de periculosidade -</t>
    </r>
    <r>
      <rPr>
        <sz val="9"/>
        <color rgb="FFFF0000"/>
        <rFont val="Calibri"/>
        <family val="2"/>
      </rPr>
      <t xml:space="preserve"> </t>
    </r>
    <r>
      <rPr>
        <b/>
        <sz val="9"/>
        <color rgb="FFFF0000"/>
        <rFont val="Calibri"/>
        <family val="2"/>
      </rPr>
      <t>Laudo de Avaliação Ambiental nº 01/2018-SES/CRH/DGP/PF - 30%</t>
    </r>
  </si>
  <si>
    <r>
      <t xml:space="preserve">MOTORISTA </t>
    </r>
    <r>
      <rPr>
        <b/>
        <sz val="11"/>
        <color rgb="FFFF0000"/>
        <rFont val="Calibri"/>
        <family val="2"/>
      </rPr>
      <t>COM PERICULOSIDADE</t>
    </r>
  </si>
  <si>
    <r>
      <t xml:space="preserve">Recepcionista - Assistente Administrativa - Secretária Executiva </t>
    </r>
    <r>
      <rPr>
        <b/>
        <sz val="13"/>
        <color rgb="FFFF0000"/>
        <rFont val="Calibri"/>
        <family val="2"/>
      </rPr>
      <t>FEMININO</t>
    </r>
  </si>
  <si>
    <t xml:space="preserve">Calça: calça feminina com tecido e cor idênticos ao do blazer, zíper invisível lateral de nylon (resistente a ferrugem) de 18 cm, trava automática, braguilha forrada,sem cós, bolsos e pregas. </t>
  </si>
  <si>
    <t>Nº PROCESSO: 08520.005524/2023-24</t>
  </si>
  <si>
    <r>
      <t xml:space="preserve">Valor global da proposta R$                                                        </t>
    </r>
    <r>
      <rPr>
        <b/>
        <sz val="10"/>
        <color rgb="FFFF0000"/>
        <rFont val="Calibri"/>
        <family val="2"/>
      </rPr>
      <t xml:space="preserve"> (Valor mensal do serviço x número de meses do contrato)</t>
    </r>
  </si>
  <si>
    <r>
      <t xml:space="preserve">Valor global da proposta R$                                                          </t>
    </r>
    <r>
      <rPr>
        <b/>
        <sz val="10"/>
        <color rgb="FFFF0000"/>
        <rFont val="Calibri"/>
        <family val="2"/>
      </rPr>
      <t xml:space="preserve"> (Valor mensal do serviço x número de meses do contrato)</t>
    </r>
  </si>
  <si>
    <r>
      <t xml:space="preserve">Valor global da proposta R$                                                                       </t>
    </r>
    <r>
      <rPr>
        <b/>
        <sz val="10"/>
        <color rgb="FFFF0000"/>
        <rFont val="Calibri"/>
        <family val="2"/>
      </rPr>
      <t xml:space="preserve"> (Valor mensal do serviço x número de meses do contrato)</t>
    </r>
  </si>
  <si>
    <r>
      <t xml:space="preserve">Valor global da proposta R$                                                       </t>
    </r>
    <r>
      <rPr>
        <b/>
        <sz val="10"/>
        <color rgb="FFFF0000"/>
        <rFont val="Calibri"/>
        <family val="2"/>
      </rPr>
      <t xml:space="preserve"> (Valor mensal do serviço x número de meses do contrato)</t>
    </r>
  </si>
  <si>
    <t>CBO 7823-05</t>
  </si>
  <si>
    <r>
      <t xml:space="preserve">a) Deverá ser elaborado um quadro para </t>
    </r>
    <r>
      <rPr>
        <u/>
        <sz val="9"/>
        <color rgb="FF0070C0"/>
        <rFont val="Calibri"/>
        <family val="2"/>
        <scheme val="minor"/>
      </rPr>
      <t>cada tipo de serviço</t>
    </r>
    <r>
      <rPr>
        <sz val="9"/>
        <color rgb="FF0070C0"/>
        <rFont val="Calibri"/>
        <family val="2"/>
        <scheme val="minor"/>
      </rPr>
      <t>;</t>
    </r>
  </si>
  <si>
    <r>
      <t xml:space="preserve">b) A planilha será calculada considerando o </t>
    </r>
    <r>
      <rPr>
        <b/>
        <sz val="9"/>
        <color rgb="FF0070C0"/>
        <rFont val="Calibri"/>
        <family val="2"/>
        <scheme val="minor"/>
      </rPr>
      <t>valor mensal</t>
    </r>
    <r>
      <rPr>
        <sz val="9"/>
        <color rgb="FF0070C0"/>
        <rFont val="Calibri"/>
        <family val="2"/>
        <scheme val="minor"/>
      </rPr>
      <t xml:space="preserve"> do empregado;</t>
    </r>
  </si>
  <si>
    <r>
      <t xml:space="preserve">d) Para o cálculo dos valores remunerátório foi adotada a Convenção Coletiva de Trabalho MTE nº  SE </t>
    </r>
    <r>
      <rPr>
        <b/>
        <sz val="9"/>
        <color rgb="FF0070C0"/>
        <rFont val="Calibri"/>
        <family val="2"/>
        <scheme val="minor"/>
      </rPr>
      <t>00033/2025</t>
    </r>
  </si>
  <si>
    <t>c) FAT - Fator Acidentário de Prevenção (art. 10, da Lei 10.666/2003) pode reduzir o valor da alíquota do RAT em até 50% ou aumentá-lo em até 100% (multiplicador variável de 0,50 a 2,00).</t>
  </si>
  <si>
    <t>e) O percentual máximo SAT-GIIL/RAT é de 6% (3% RAT x 2 FAT), contudo, para efeito de cálculo, foi considerado o percentual de 3%. Cada empresa deve preencher de acordo com o valor máximo referente a sua realidade.</t>
  </si>
  <si>
    <t>a) Como a planilha de custos e formação de preços é calculada mensalmente, provisiona-se proporcionalmente 1/12 (um doze avos) dos valores referentes a gratificação natalina, férias e adicional de férias. Art. 7º, VIII, CF/88- Dec. 57.115/65. INSTRUÇÃO NORMATIVA Nº 5, DE 26 DE MAIO DE 2017 - ANEXO XII.</t>
  </si>
  <si>
    <t>b) Férias e adicional de férias contido no Submódulo 2.1, Conta Vinculada -  Art. 7º, VIII, CF/88- Dec. 57.115/65. INSTRUÇÃO NORMATIVA Nº 5, DE 26 DE MAIO DE 2017 - ANEXO XII.</t>
  </si>
  <si>
    <r>
      <t xml:space="preserve">LICITAÇÃO Nº: Pregão Eletrônico </t>
    </r>
    <r>
      <rPr>
        <b/>
        <sz val="9"/>
        <color rgb="FFFF0000"/>
        <rFont val="Calibri"/>
        <family val="2"/>
      </rPr>
      <t>900XX/2025</t>
    </r>
  </si>
  <si>
    <r>
      <rPr>
        <b/>
        <sz val="9"/>
        <rFont val="Calibri"/>
        <family val="2"/>
      </rPr>
      <t>Adicional de periculosidade</t>
    </r>
    <r>
      <rPr>
        <sz val="9"/>
        <rFont val="Calibri"/>
        <family val="2"/>
      </rPr>
      <t xml:space="preserve"> - </t>
    </r>
    <r>
      <rPr>
        <b/>
        <sz val="9"/>
        <color rgb="FFFF0000"/>
        <rFont val="Calibri"/>
        <family val="2"/>
      </rPr>
      <t>Laudo de Avaliação Ambiental nº 01/2018-SES/CRH/DGP/PF - 30%</t>
    </r>
  </si>
  <si>
    <r>
      <rPr>
        <b/>
        <sz val="9"/>
        <rFont val="Calibri"/>
        <family val="2"/>
      </rPr>
      <t>Adicional de periculosidade</t>
    </r>
    <r>
      <rPr>
        <sz val="9"/>
        <rFont val="Calibri"/>
        <family val="2"/>
      </rPr>
      <t xml:space="preserve"> -</t>
    </r>
    <r>
      <rPr>
        <sz val="9"/>
        <color rgb="FFFF0000"/>
        <rFont val="Calibri"/>
        <family val="2"/>
      </rPr>
      <t xml:space="preserve"> </t>
    </r>
    <r>
      <rPr>
        <b/>
        <sz val="9"/>
        <color rgb="FFFF0000"/>
        <rFont val="Calibri"/>
        <family val="2"/>
      </rPr>
      <t>Laudo de Avaliação Ambiental nº 01/2018-SES/CRH/DGP/PF - 30%</t>
    </r>
  </si>
  <si>
    <r>
      <rPr>
        <b/>
        <sz val="9"/>
        <color rgb="FF0070C0"/>
        <rFont val="Calibri"/>
        <family val="2"/>
        <scheme val="minor"/>
      </rPr>
      <t xml:space="preserve">a) CUSTOS INDIRETOS, LUCRO: </t>
    </r>
    <r>
      <rPr>
        <sz val="9"/>
        <color rgb="FF0070C0"/>
        <rFont val="Calibri"/>
        <family val="2"/>
        <scheme val="minor"/>
      </rPr>
      <t>Acórdão n. 408/2019</t>
    </r>
    <r>
      <rPr>
        <b/>
        <sz val="9"/>
        <color rgb="FF0070C0"/>
        <rFont val="Calibri"/>
        <family val="2"/>
        <scheme val="minor"/>
      </rPr>
      <t xml:space="preserve"> – TCU – Plenário e do Parecer Jurídico n. 379/2019</t>
    </r>
    <r>
      <rPr>
        <sz val="9"/>
        <color rgb="FF0070C0"/>
        <rFont val="Calibri"/>
        <family val="2"/>
        <scheme val="minor"/>
      </rPr>
      <t xml:space="preserve"> Percentuais de Custos Indiretos e Margem de Lucro Considere que determinado edital de contratação de serviços continuados com dedicação exclusiva de mão de obra disponha que os percentuais máximos de custos indiretos e margem de lucro sejam 5% e 10%, respectivamente. Portanto, o somatório total desses itens é de 15%. Caso a proposta vencedora de uma empresa disponha que o valor dos custos indiretos seja de 4% e a margem de lucro seja de 11%, a autoridade responsável pela condução da licitação não poderá desclassificar essa proposta por ultrapassar o limite de margem de lucro, tendo em vista que, conforme jurisprudência do TCU, o percentual total de 15% originalmente disposto no edital foi obedecido. </t>
    </r>
    <r>
      <rPr>
        <b/>
        <sz val="9"/>
        <color rgb="FF0070C0"/>
        <rFont val="Calibri"/>
        <family val="2"/>
        <scheme val="minor"/>
      </rPr>
      <t>Modelo de Preenchimento do Modelo de Planilhas de Custos e de Formação de Preços - STJ</t>
    </r>
    <r>
      <rPr>
        <sz val="9"/>
        <color rgb="FF0070C0"/>
        <rFont val="Calibri"/>
        <family val="2"/>
        <scheme val="minor"/>
      </rPr>
      <t>.</t>
    </r>
  </si>
  <si>
    <t>e) A CCT adotada tem vigência de 01/01/2025 a 31/12/2025.</t>
  </si>
  <si>
    <r>
      <t>d) Para o cálculo dos valores remunerátório foi adotada a Convenção Coletiva de Trabalho MTE nº  SE</t>
    </r>
    <r>
      <rPr>
        <b/>
        <sz val="10"/>
        <color rgb="FF0070C0"/>
        <rFont val="Calibri"/>
        <family val="2"/>
        <scheme val="minor"/>
      </rPr>
      <t>00033/2025;</t>
    </r>
  </si>
  <si>
    <t>b) O Salário Base foi reajustado COM data base em JANEIRO/2025.</t>
  </si>
  <si>
    <t>a) Para formação dos preços foram utilizados os parâmetros descritos nos incisos I e III, do art. 2º da IN MPDG nº 05/2014 - Relatório de Painel de Preços.</t>
  </si>
  <si>
    <r>
      <t xml:space="preserve">d) Para o cálculo dos valores remunerátório foi adotada a Convenção Coletiva de Trabalho MTE nº  SE </t>
    </r>
    <r>
      <rPr>
        <b/>
        <sz val="10"/>
        <color rgb="FF0070C0"/>
        <rFont val="Calibri"/>
        <family val="2"/>
        <scheme val="minor"/>
      </rPr>
      <t>00033/2025</t>
    </r>
    <r>
      <rPr>
        <sz val="10"/>
        <color rgb="FF0070C0"/>
        <rFont val="Calibri"/>
        <family val="2"/>
        <scheme val="minor"/>
      </rPr>
      <t>;</t>
    </r>
  </si>
  <si>
    <t>e) O percentual máximo SAT-GIIL/RAT é de 6% (3% RAT x 2 FAT), contudo, para efeito de cálculo, foi considerado o percentual de 3%. Cada empresa deve preencher de acordo com o valor máximo referente a sua realidade;</t>
  </si>
  <si>
    <t>d) SAT (Seguro de Acidentes de Trabalho) - GIIL/RAT (Grau de Incidência de incapacidade Laborativa) = (RATxFAP);</t>
  </si>
  <si>
    <t>c) FAT - Fator Acidentário de Prevenção (art. 10, da Lei 10.666/2003) pode reduzir o valor da alíquota do RAT em até 50% ou aumentá-lo em até 100% (multiplicador variável de 0,50 a 2,00);</t>
  </si>
  <si>
    <t>b) RAT - Riscos Ambientais do Trabalho previsto no art. 22, II, da Lei nº 8212/1991, percentual de 1% para risco leve, 2% para risco médio e 3% para risco grave de acordo com o CNAE, conforme Anexo V, do Decreto nº 6.957/2009 e  art. 72, §1º, IN RFB 971/2009;</t>
  </si>
  <si>
    <r>
      <t xml:space="preserve">f) A empresa deverá </t>
    </r>
    <r>
      <rPr>
        <b/>
        <u/>
        <sz val="9"/>
        <color rgb="FF0070C0"/>
        <rFont val="Calibri"/>
        <family val="2"/>
        <scheme val="minor"/>
      </rPr>
      <t>enviar o FAP WEB, caso solicitado peo Pregoeiro</t>
    </r>
    <r>
      <rPr>
        <sz val="9"/>
        <color rgb="FF0070C0"/>
        <rFont val="Calibri"/>
        <family val="2"/>
        <scheme val="minor"/>
      </rPr>
      <t>;</t>
    </r>
  </si>
  <si>
    <t>g) Esses percentuais incidem sobre o Módulo 1, o Submódulo 2.1;</t>
  </si>
  <si>
    <t>h) Os índices (RAT e FAT) deverão ser comprovados quando da contratação pelo apresentação da GFIP;</t>
  </si>
  <si>
    <r>
      <rPr>
        <b/>
        <sz val="9"/>
        <color rgb="FF0070C0"/>
        <rFont val="Calibri"/>
        <family val="2"/>
        <scheme val="minor"/>
      </rPr>
      <t>a) AVISO PRÉVIO INDENIZADO:</t>
    </r>
    <r>
      <rPr>
        <sz val="9"/>
        <color rgb="FF0070C0"/>
        <rFont val="Calibri"/>
        <family val="2"/>
        <scheme val="minor"/>
      </rPr>
      <t xml:space="preserve"> (1/12) x 5% = 0,4167% = 0,42% ao mês aplicado sobre a remuneração; 1= O aviso prévio integral da remuneração, com desligamento imediato do empregado; 12= rateio da remuneração em 12 meses; 5% cumprem aviso prévio (variável)= dado estatítico; O valor pode variar conforme cada empresa. Art. 7º, XXI, CF/88, 477, 487 e 491 CLT. Estimativa de que 5% dos empregados serão substítuidos durante o ano;</t>
    </r>
  </si>
  <si>
    <r>
      <rPr>
        <b/>
        <sz val="9"/>
        <color rgb="FF0070C0"/>
        <rFont val="Calibri"/>
        <family val="2"/>
        <scheme val="minor"/>
      </rPr>
      <t xml:space="preserve">b) INCIDÊNCIA DO FGTS SOBRE O API: </t>
    </r>
    <r>
      <rPr>
        <sz val="9"/>
        <color rgb="FF0070C0"/>
        <rFont val="Calibri"/>
        <family val="2"/>
        <scheme val="minor"/>
      </rPr>
      <t>FGTS sobre API = API × 0,08 × 100 → % FGTS sobre API; = 0,0042 × 0,08 × 100 ≅ 0,03%; Modelo de Preenchimento do Modelo de Planilhas de Custos e de Formação de Preços - STJ - Súmula nº 305 do TST. Índice do aviso prévio indenizado é de 0,42%, conforme Acordão TCU 6771/2009 e 1507/2018, ambos da Primeira Câmara. No caso de renovação contratual, utilizar o percentual de 0,042% referente aos 3 dias de aviso acrescidos por ano (Lei 12.506/2011);</t>
    </r>
  </si>
  <si>
    <r>
      <rPr>
        <b/>
        <sz val="9"/>
        <color rgb="FF0070C0"/>
        <rFont val="Calibri"/>
        <family val="2"/>
        <scheme val="minor"/>
      </rPr>
      <t xml:space="preserve">c) MULTA DO FGTS SOBRE AVISO PRÉVIO INDENIZADO: </t>
    </r>
    <r>
      <rPr>
        <sz val="9"/>
        <color rgb="FF0070C0"/>
        <rFont val="Calibri"/>
        <family val="2"/>
        <scheme val="minor"/>
      </rPr>
      <t>Multa sobre FGTS e contribuição social sobre o aviso prévio indenizado e sobre o aviso prévio trabalhado, retenção de 4% - Conta Vinculada, Leis nºs 8.036/90, 9.491/97 e 13.932/2019. INSTRUÇÃO NORMATIVA Nº 5, DE 26 DE MAIO DE 2017 - ANEXO XII;</t>
    </r>
  </si>
  <si>
    <r>
      <rPr>
        <b/>
        <sz val="9"/>
        <color rgb="FF0070C0"/>
        <rFont val="Calibri"/>
        <family val="2"/>
        <scheme val="minor"/>
      </rPr>
      <t xml:space="preserve">d) AVISO PRÉVIO TRABALHADO: </t>
    </r>
    <r>
      <rPr>
        <sz val="9"/>
        <color rgb="FF0070C0"/>
        <rFont val="Calibri"/>
        <family val="2"/>
        <scheme val="minor"/>
      </rPr>
      <t>1° ano de contrato (cheio): (((7/30)/12)*100 = 1,944% ao mês; 7 dias em 30 rateado em 12 meses multiplicado pela estatística cheia, nesse caso, 100%. Na Prorrogação será readequado. Art. 7º, XXI, CF/88, 477, 487 e 491 CLT. Redução de 7 dias ou 2 horas por dia. Art. 7º, XXI, CF/88, 477, 487 e 491 CLT. Redução de 7 dias ou 2 horas por dia;</t>
    </r>
  </si>
  <si>
    <r>
      <rPr>
        <b/>
        <sz val="9"/>
        <color rgb="FF0070C0"/>
        <rFont val="Calibri"/>
        <family val="2"/>
        <scheme val="minor"/>
      </rPr>
      <t xml:space="preserve">e) INCIDÊNCIA DE GPS, FGTS E OUTRAS CONTRIBUIÇÕES SOBRE O AVISO PRÉVIO TRABALHADO (Incidência do Submódulo 2.2 sobre o APT): </t>
    </r>
    <r>
      <rPr>
        <sz val="9"/>
        <color rgb="FF0070C0"/>
        <rFont val="Calibri"/>
        <family val="2"/>
        <scheme val="minor"/>
      </rPr>
      <t>Por força do art. 15, c/c o art. 18 da Lei 8.036/90, e do art. 214, do Regulamento da Previdência Social, há incidência do FGTS e de encargos previdenciários – previstos no Submódulo 2.2 – sobre o aviso prévio trabalhado. % Encargos sobre APT ≅ 36,80% × 1,94% ∴ % Encargos sobre APT ≅ 0,72% ; Modelo de Preenchimento do Modelo de Planilhas de Custos e de Formação de Preços - STJ;</t>
    </r>
  </si>
  <si>
    <r>
      <t xml:space="preserve">b) AUSÊNCIAS LEGAIS: </t>
    </r>
    <r>
      <rPr>
        <sz val="9"/>
        <color rgb="FF0070C0"/>
        <rFont val="Calibri"/>
        <family val="2"/>
        <scheme val="minor"/>
      </rPr>
      <t>A lei (art. 473 da CLT) prevê hipóteses de faltas justificadas, vale dizer, situações em que o empregado poderá faltar ao serviço e não ter qualquer desconto na remuneração (por exemplo: doação de sangue, retirar título de eleitor, falecimento de cônjuge etc.).</t>
    </r>
    <r>
      <rPr>
        <b/>
        <sz val="9"/>
        <color rgb="FF0070C0"/>
        <rFont val="Calibri"/>
        <family val="2"/>
        <scheme val="minor"/>
      </rPr>
      <t xml:space="preserve"> </t>
    </r>
    <r>
      <rPr>
        <sz val="9"/>
        <color rgb="FF0070C0"/>
        <rFont val="Calibri"/>
        <family val="2"/>
        <scheme val="minor"/>
      </rPr>
      <t>Considera-se, no modelo, uma estimativa de que cada empregado usufrua 1 (um) dia de licença por ano (IBGE), o cálculo seguirá considerando 1 falta legal por ano: (1 dia/30 dias) x (1/12 meses) = 0,0028 = 0,28%. Fundamentação: Art. 7º, inciso XIX da CF. §1º do artigo 10 do ADCT. Lei n. 13.527/2016. Acórdãos TCU nº 1.904/2007 e nº 1.753/2008 - Plenário;</t>
    </r>
  </si>
  <si>
    <r>
      <t>c) LICENÇA PATERNIDADE</t>
    </r>
    <r>
      <rPr>
        <sz val="9"/>
        <color rgb="FF0070C0"/>
        <rFont val="Calibri"/>
        <family val="2"/>
        <scheme val="minor"/>
      </rPr>
      <t xml:space="preserve"> - Afastamento de 5 dias sem prejuízo da remuneração. Considerando uma estimativa de 1,5% dos empregados usufruindo 5 (cinco) dias de licença por ano (IBGE), a estimativa do percentual dessa rubrica a ser aplicada sobre a remuneração mensal do titular:  Cálculo: (5 x 30 x 12)×0,015×100 =0,02%.</t>
    </r>
    <r>
      <rPr>
        <b/>
        <sz val="9"/>
        <color rgb="FF0070C0"/>
        <rFont val="Calibri"/>
        <family val="2"/>
        <scheme val="minor"/>
      </rPr>
      <t xml:space="preserve"> </t>
    </r>
    <r>
      <rPr>
        <sz val="9"/>
        <color rgb="FF0070C0"/>
        <rFont val="Calibri"/>
        <family val="2"/>
        <scheme val="minor"/>
      </rPr>
      <t>Fundamentação: Art. 82 e 473 da CLT. Acórdãos TCU nº 1.904/2007 e nº 1.753/2008 - Plenário;</t>
    </r>
  </si>
  <si>
    <r>
      <rPr>
        <b/>
        <sz val="9"/>
        <color rgb="FF0070C0"/>
        <rFont val="Calibri"/>
        <family val="2"/>
        <scheme val="minor"/>
      </rPr>
      <t>d) ACIDENTE  DE TRABALHO</t>
    </r>
    <r>
      <rPr>
        <sz val="9"/>
        <color rgb="FF0070C0"/>
        <rFont val="Calibri"/>
        <family val="2"/>
        <scheme val="minor"/>
      </rPr>
      <t xml:space="preserve"> - Se o Regulamento Geral da Previdência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dos empregados se acidentam no ano. Assim a provisão corresponde a: Calculo:  ((15/30)/12) x 0,0078 x 100 = 0,03%.  Fundamentação: Art. 27 do Dec. 89312/84, Art. 131 da CLT e MP. 664/2014;</t>
    </r>
  </si>
  <si>
    <t>a) Para formação dos preços foram utilizados os parâmetros descritos nos incisos I e III, do art. 2º da IN MPDG nº 05/2014 - Relatório de Painel de Preços;</t>
  </si>
  <si>
    <t>b) As empresas fornecerão fardamentos, de acordo com as exigências legais;</t>
  </si>
  <si>
    <r>
      <rPr>
        <b/>
        <sz val="9"/>
        <color rgb="FF0070C0"/>
        <rFont val="Calibri"/>
        <family val="2"/>
        <scheme val="minor"/>
      </rPr>
      <t xml:space="preserve">a) CUSTOS INDIRETOS, LUCRO: </t>
    </r>
    <r>
      <rPr>
        <sz val="9"/>
        <color rgb="FF0070C0"/>
        <rFont val="Calibri"/>
        <family val="2"/>
        <scheme val="minor"/>
      </rPr>
      <t>Acórdão n. 408/2019</t>
    </r>
    <r>
      <rPr>
        <b/>
        <sz val="9"/>
        <color rgb="FF0070C0"/>
        <rFont val="Calibri"/>
        <family val="2"/>
        <scheme val="minor"/>
      </rPr>
      <t xml:space="preserve"> – TCU – Plenário e do Parecer Jurídico n. 379/2019</t>
    </r>
    <r>
      <rPr>
        <sz val="9"/>
        <color rgb="FF0070C0"/>
        <rFont val="Calibri"/>
        <family val="2"/>
        <scheme val="minor"/>
      </rPr>
      <t xml:space="preserve"> Percentuais de Custos Indiretos e Margem de Lucro Considere que determinado edital de contratação de serviços continuados com dedicação exclusiva de mão de obra disponha que os percentuais máximos de custos indiretos e margem de lucro sejam 5% e 10%, respectivamente. Portanto, o somatório total desses itens é de 15%. Caso a proposta vencedora de uma empresa disponha que o valor dos custos indiretos seja de 4% e a margem de lucro seja de 11%, a autoridade responsável pela condução da licitação não poderá desclassificar essa proposta por ultrapassar o limite de margem de lucro, tendo em vista que, conforme jurisprudência do TCU, o percentual total de 15% originalmente disposto no edital foi obedecido. </t>
    </r>
    <r>
      <rPr>
        <b/>
        <sz val="9"/>
        <color rgb="FF0070C0"/>
        <rFont val="Calibri"/>
        <family val="2"/>
        <scheme val="minor"/>
      </rPr>
      <t>Modelo de Preenchimento do Modelo de Planilhas de Custos e de Formação de Preços - STJ</t>
    </r>
    <r>
      <rPr>
        <sz val="9"/>
        <color rgb="FF0070C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</si>
</sst>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R$&quot;\ * #,##0.00_-;\-&quot;R$&quot;\ * #,##0.00_-;_-&quot;R$&quot;\ * &quot;-&quot;??_-;_-@_-"/>
    <numFmt numFmtId="43" formatCode="_-* #,##0.00_-;\-* #,##0.00_-;_-* &quot;-&quot;??_-;_-@_-"/>
    <numFmt numFmtId="164" formatCode="0.000"/>
    <numFmt numFmtId="165" formatCode="_(&quot;R$ &quot;* #,##0.00_);_(&quot;R$ &quot;* \(#,##0.00\);_(&quot;R$ &quot;* &quot;-&quot;??_);_(@_)"/>
    <numFmt numFmtId="166" formatCode="_-* #,##0.00_-;\-* #,##0.00_-;_-* &quot;-&quot;??_-;_-@"/>
    <numFmt numFmtId="167" formatCode="_-&quot;R$&quot;\ * #,##0.00_-;\-&quot;R$&quot;\ * #,##0.00_-;_-&quot;R$&quot;\ * &quot;-&quot;??_-;_-@"/>
    <numFmt numFmtId="168" formatCode="0.0000"/>
    <numFmt numFmtId="169" formatCode="_-* #,##0.0000_-;\-* #,##0.0000_-;_-* &quot;-&quot;????_-;_-@"/>
    <numFmt numFmtId="170" formatCode="0.0%"/>
    <numFmt numFmtId="171" formatCode="_-* #,##0.00_-;\-* #,##0.00_-;_-* \-??_-;_-@_-"/>
    <numFmt numFmtId="172" formatCode="_(&quot;R$ &quot;* #,##0.00_);_(&quot;R$ &quot;* \(#,##0.00\);_(&quot;R$ &quot;* \-??_);_(@_)"/>
    <numFmt numFmtId="173" formatCode="[$R$-416]\ #,##0.00;[Red]\-[$R$-416]\ #,##0.00"/>
    <numFmt numFmtId="174" formatCode="_(* #,##0.00_);_(* \(#,##0.00\);_(* &quot;-&quot;??_);_(@_)"/>
    <numFmt numFmtId="175" formatCode="_(* #,##0.00_);_(* \(#,##0.00\);_(* \-??_);_(@_)"/>
    <numFmt numFmtId="176" formatCode="0.000%"/>
  </numFmts>
  <fonts count="59">
    <font>
      <sz val="11"/>
      <color rgb="FF000000"/>
      <name val="Calibri"/>
    </font>
    <font>
      <sz val="11"/>
      <color theme="1"/>
      <name val="Calibri"/>
      <family val="2"/>
      <scheme val="minor"/>
    </font>
    <font>
      <b/>
      <sz val="9"/>
      <name val="Calibri"/>
      <family val="2"/>
    </font>
    <font>
      <sz val="9"/>
      <color rgb="FF000000"/>
      <name val="Calibri"/>
      <family val="2"/>
    </font>
    <font>
      <sz val="9"/>
      <name val="Calibri"/>
      <family val="2"/>
    </font>
    <font>
      <sz val="11"/>
      <name val="Calibri"/>
      <family val="2"/>
    </font>
    <font>
      <b/>
      <sz val="9"/>
      <color rgb="FF000000"/>
      <name val="Calibri"/>
      <family val="2"/>
    </font>
    <font>
      <sz val="9"/>
      <color rgb="FFFF0000"/>
      <name val="Calibri"/>
      <family val="2"/>
    </font>
    <font>
      <b/>
      <sz val="10"/>
      <color rgb="FF000000"/>
      <name val="Calibri"/>
      <family val="2"/>
    </font>
    <font>
      <sz val="12"/>
      <color rgb="FF000000"/>
      <name val="Calibri"/>
      <family val="2"/>
    </font>
    <font>
      <b/>
      <sz val="12"/>
      <color rgb="FF000000"/>
      <name val="Calibri"/>
      <family val="2"/>
    </font>
    <font>
      <sz val="8"/>
      <color rgb="FF000000"/>
      <name val="Calibri"/>
      <family val="2"/>
    </font>
    <font>
      <sz val="27"/>
      <color rgb="FF039BE5"/>
      <name val="Omnes"/>
    </font>
    <font>
      <sz val="10"/>
      <color rgb="FF000000"/>
      <name val="Calibri"/>
      <family val="2"/>
    </font>
    <font>
      <sz val="10"/>
      <color rgb="FF000000"/>
      <name val="Arial"/>
      <family val="2"/>
    </font>
    <font>
      <sz val="9"/>
      <color rgb="FFFF0000"/>
      <name val="Calibri"/>
      <family val="2"/>
    </font>
    <font>
      <b/>
      <sz val="9"/>
      <color rgb="FFFF0000"/>
      <name val="Calibri"/>
      <family val="2"/>
    </font>
    <font>
      <b/>
      <sz val="9"/>
      <name val="Calibri"/>
      <family val="2"/>
    </font>
    <font>
      <sz val="9"/>
      <name val="Calibri"/>
      <family val="2"/>
    </font>
    <font>
      <vertAlign val="superscript"/>
      <sz val="9"/>
      <name val="Calibri"/>
      <family val="2"/>
    </font>
    <font>
      <sz val="11"/>
      <color indexed="8"/>
      <name val="Arial"/>
      <family val="2"/>
    </font>
    <font>
      <sz val="11"/>
      <color rgb="FF000000"/>
      <name val="Calibri"/>
      <family val="2"/>
    </font>
    <font>
      <sz val="11"/>
      <color indexed="8"/>
      <name val="Calibri"/>
      <family val="2"/>
    </font>
    <font>
      <sz val="10"/>
      <name val="Arial"/>
      <family val="2"/>
    </font>
    <font>
      <b/>
      <sz val="15"/>
      <color indexed="56"/>
      <name val="Calibri"/>
      <family val="2"/>
    </font>
    <font>
      <b/>
      <sz val="18"/>
      <color indexed="56"/>
      <name val="Cambria"/>
      <family val="2"/>
    </font>
    <font>
      <sz val="11"/>
      <color rgb="FF000000"/>
      <name val="Calibri"/>
      <family val="2"/>
    </font>
    <font>
      <b/>
      <sz val="11"/>
      <name val="Calibri"/>
      <family val="2"/>
    </font>
    <font>
      <b/>
      <sz val="11"/>
      <color rgb="FF000000"/>
      <name val="Calibri"/>
      <family val="2"/>
    </font>
    <font>
      <b/>
      <sz val="11"/>
      <color rgb="FF0070C0"/>
      <name val="Calibri"/>
      <family val="2"/>
      <scheme val="minor"/>
    </font>
    <font>
      <sz val="11"/>
      <color rgb="FF0070C0"/>
      <name val="Calibri"/>
      <family val="2"/>
      <scheme val="minor"/>
    </font>
    <font>
      <b/>
      <sz val="10"/>
      <color rgb="FF0070C0"/>
      <name val="Calibri"/>
      <family val="2"/>
      <scheme val="minor"/>
    </font>
    <font>
      <sz val="10"/>
      <color rgb="FF0070C0"/>
      <name val="Calibri"/>
      <family val="2"/>
      <scheme val="minor"/>
    </font>
    <font>
      <u/>
      <sz val="10"/>
      <color rgb="FF0070C0"/>
      <name val="Calibri"/>
      <family val="2"/>
      <scheme val="minor"/>
    </font>
    <font>
      <sz val="12"/>
      <color theme="1"/>
      <name val="Calibri"/>
      <family val="2"/>
      <scheme val="minor"/>
    </font>
    <font>
      <b/>
      <sz val="9"/>
      <color rgb="FF0070C0"/>
      <name val="Calibri"/>
      <family val="2"/>
      <scheme val="minor"/>
    </font>
    <font>
      <sz val="9"/>
      <color rgb="FF0070C0"/>
      <name val="Calibri"/>
      <family val="2"/>
      <scheme val="minor"/>
    </font>
    <font>
      <b/>
      <u/>
      <sz val="9"/>
      <color rgb="FF0070C0"/>
      <name val="Calibri"/>
      <family val="2"/>
      <scheme val="minor"/>
    </font>
    <font>
      <sz val="9"/>
      <color theme="1"/>
      <name val="Calibri"/>
      <family val="2"/>
      <scheme val="minor"/>
    </font>
    <font>
      <b/>
      <sz val="9"/>
      <color rgb="FFFF0000"/>
      <name val="Calibri"/>
      <family val="2"/>
      <scheme val="minor"/>
    </font>
    <font>
      <sz val="10"/>
      <name val="Calibri"/>
      <family val="2"/>
    </font>
    <font>
      <sz val="10"/>
      <name val="Calibri"/>
      <family val="2"/>
      <scheme val="minor"/>
    </font>
    <font>
      <b/>
      <sz val="11"/>
      <color rgb="FFFF0000"/>
      <name val="Calibri"/>
      <family val="2"/>
    </font>
    <font>
      <sz val="12"/>
      <name val="Calibri"/>
      <family val="2"/>
      <scheme val="minor"/>
    </font>
    <font>
      <b/>
      <sz val="13"/>
      <color rgb="FF000000"/>
      <name val="Calibri"/>
      <family val="2"/>
    </font>
    <font>
      <sz val="14"/>
      <color rgb="FF000000"/>
      <name val="Arial"/>
      <family val="2"/>
    </font>
    <font>
      <b/>
      <sz val="14"/>
      <name val="Calibri"/>
      <family val="2"/>
      <scheme val="minor"/>
    </font>
    <font>
      <b/>
      <sz val="13"/>
      <color rgb="FF000000"/>
      <name val="Arial"/>
      <family val="2"/>
    </font>
    <font>
      <b/>
      <sz val="13"/>
      <color rgb="FFFF0000"/>
      <name val="Calibri"/>
      <family val="2"/>
    </font>
    <font>
      <b/>
      <sz val="12"/>
      <name val="Calibri"/>
      <family val="2"/>
    </font>
    <font>
      <b/>
      <sz val="10"/>
      <color theme="1"/>
      <name val="Arial"/>
      <family val="2"/>
    </font>
    <font>
      <sz val="11"/>
      <color rgb="FFFF0000"/>
      <name val="Calibri"/>
      <family val="2"/>
    </font>
    <font>
      <sz val="10"/>
      <color rgb="FFFF0000"/>
      <name val="Calibri"/>
      <family val="2"/>
    </font>
    <font>
      <sz val="10"/>
      <color theme="1"/>
      <name val="Arial"/>
      <family val="2"/>
    </font>
    <font>
      <b/>
      <sz val="10"/>
      <color rgb="FFFF0000"/>
      <name val="Arial"/>
      <family val="2"/>
    </font>
    <font>
      <u/>
      <sz val="10"/>
      <color theme="1"/>
      <name val="Arial"/>
      <family val="2"/>
    </font>
    <font>
      <b/>
      <sz val="10"/>
      <color rgb="FFFF0000"/>
      <name val="Calibri"/>
      <family val="2"/>
    </font>
    <font>
      <b/>
      <u/>
      <sz val="11"/>
      <color rgb="FFFF0000"/>
      <name val="Calibri"/>
      <family val="2"/>
    </font>
    <font>
      <u/>
      <sz val="9"/>
      <color rgb="FF0070C0"/>
      <name val="Calibri"/>
      <family val="2"/>
      <scheme val="minor"/>
    </font>
  </fonts>
  <fills count="29">
    <fill>
      <patternFill patternType="none"/>
    </fill>
    <fill>
      <patternFill patternType="gray125"/>
    </fill>
    <fill>
      <patternFill patternType="solid">
        <fgColor rgb="FF92D050"/>
        <bgColor rgb="FF92D050"/>
      </patternFill>
    </fill>
    <fill>
      <patternFill patternType="solid">
        <fgColor rgb="FFFFFFFF"/>
        <bgColor rgb="FFFFFFFF"/>
      </patternFill>
    </fill>
    <fill>
      <patternFill patternType="solid">
        <fgColor theme="0"/>
        <bgColor rgb="FFFF0000"/>
      </patternFill>
    </fill>
    <fill>
      <patternFill patternType="solid">
        <fgColor theme="0" tint="-0.34998626667073579"/>
        <bgColor rgb="FF92D050"/>
      </patternFill>
    </fill>
    <fill>
      <patternFill patternType="solid">
        <fgColor theme="0" tint="-0.34998626667073579"/>
        <bgColor indexed="64"/>
      </patternFill>
    </fill>
    <fill>
      <patternFill patternType="solid">
        <fgColor theme="0" tint="-0.14999847407452621"/>
        <bgColor rgb="FF00B0F0"/>
      </patternFill>
    </fill>
    <fill>
      <patternFill patternType="solid">
        <fgColor theme="0" tint="-0.14999847407452621"/>
        <bgColor indexed="64"/>
      </patternFill>
    </fill>
    <fill>
      <patternFill patternType="solid">
        <fgColor theme="0"/>
        <bgColor rgb="FF00B0F0"/>
      </patternFill>
    </fill>
    <fill>
      <patternFill patternType="solid">
        <fgColor theme="0"/>
        <bgColor indexed="64"/>
      </patternFill>
    </fill>
    <fill>
      <patternFill patternType="solid">
        <fgColor theme="0"/>
        <bgColor rgb="FFC2D69B"/>
      </patternFill>
    </fill>
    <fill>
      <patternFill patternType="solid">
        <fgColor theme="0" tint="-4.9989318521683403E-2"/>
        <bgColor rgb="FF00B0F0"/>
      </patternFill>
    </fill>
    <fill>
      <patternFill patternType="solid">
        <fgColor theme="0" tint="-4.9989318521683403E-2"/>
        <bgColor indexed="64"/>
      </patternFill>
    </fill>
    <fill>
      <patternFill patternType="solid">
        <fgColor theme="0" tint="-4.9989318521683403E-2"/>
        <bgColor rgb="FFFFFF00"/>
      </patternFill>
    </fill>
    <fill>
      <patternFill patternType="solid">
        <fgColor theme="0" tint="-0.14999847407452621"/>
        <bgColor rgb="FFFFFF00"/>
      </patternFill>
    </fill>
    <fill>
      <patternFill patternType="solid">
        <fgColor theme="0" tint="-0.14999847407452621"/>
        <bgColor rgb="FFE5B8B7"/>
      </patternFill>
    </fill>
    <fill>
      <patternFill patternType="solid">
        <fgColor theme="0" tint="-0.249977111117893"/>
        <bgColor indexed="64"/>
      </patternFill>
    </fill>
    <fill>
      <patternFill patternType="solid">
        <fgColor theme="0" tint="-0.249977111117893"/>
        <bgColor rgb="FFD8D8D8"/>
      </patternFill>
    </fill>
    <fill>
      <patternFill patternType="solid">
        <fgColor theme="0" tint="-0.249977111117893"/>
        <bgColor rgb="FFD9D9D9"/>
      </patternFill>
    </fill>
    <fill>
      <patternFill patternType="solid">
        <fgColor theme="0" tint="-0.14999847407452621"/>
        <bgColor rgb="FFFBD4B4"/>
      </patternFill>
    </fill>
    <fill>
      <patternFill patternType="solid">
        <fgColor theme="0" tint="-0.249977111117893"/>
        <bgColor rgb="FFE36C09"/>
      </patternFill>
    </fill>
    <fill>
      <patternFill patternType="solid">
        <fgColor theme="0" tint="-0.249977111117893"/>
        <bgColor rgb="FF92D050"/>
      </patternFill>
    </fill>
    <fill>
      <patternFill patternType="solid">
        <fgColor theme="0" tint="-0.249977111117893"/>
        <bgColor rgb="FFFFFFFF"/>
      </patternFill>
    </fill>
    <fill>
      <patternFill patternType="solid">
        <fgColor theme="0" tint="-0.14999847407452621"/>
        <bgColor rgb="FFC2D69B"/>
      </patternFill>
    </fill>
    <fill>
      <patternFill patternType="solid">
        <fgColor theme="2" tint="-9.9978637043366805E-2"/>
        <bgColor indexed="64"/>
      </patternFill>
    </fill>
    <fill>
      <patternFill patternType="solid">
        <fgColor theme="2" tint="-0.249977111117893"/>
        <bgColor indexed="64"/>
      </patternFill>
    </fill>
    <fill>
      <patternFill patternType="solid">
        <fgColor theme="2" tint="-0.249977111117893"/>
        <bgColor rgb="FFFFFFFF"/>
      </patternFill>
    </fill>
    <fill>
      <patternFill patternType="solid">
        <fgColor theme="0" tint="-0.14999847407452621"/>
        <bgColor rgb="FFFFFFFF"/>
      </patternFill>
    </fill>
  </fills>
  <borders count="51">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medium">
        <color rgb="FF000000"/>
      </top>
      <bottom style="medium">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rgb="FF000000"/>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s>
  <cellStyleXfs count="79">
    <xf numFmtId="0" fontId="0" fillId="0" borderId="0"/>
    <xf numFmtId="44" fontId="21" fillId="0" borderId="0" applyFont="0" applyFill="0" applyBorder="0" applyAlignment="0" applyProtection="0"/>
    <xf numFmtId="0" fontId="22" fillId="0" borderId="14"/>
    <xf numFmtId="0" fontId="23" fillId="0" borderId="14"/>
    <xf numFmtId="44" fontId="1" fillId="0" borderId="14" applyFont="0" applyFill="0" applyBorder="0" applyAlignment="0" applyProtection="0"/>
    <xf numFmtId="44" fontId="1" fillId="0" borderId="14" applyFont="0" applyFill="0" applyBorder="0" applyAlignment="0" applyProtection="0"/>
    <xf numFmtId="171" fontId="23" fillId="0" borderId="14" applyFill="0" applyBorder="0" applyAlignment="0" applyProtection="0"/>
    <xf numFmtId="171"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172" fontId="23" fillId="0" borderId="14" applyFill="0" applyBorder="0" applyAlignment="0" applyProtection="0"/>
    <xf numFmtId="170" fontId="23" fillId="0" borderId="14" applyFont="0" applyFill="0" applyBorder="0" applyAlignment="0" applyProtection="0"/>
    <xf numFmtId="165" fontId="23" fillId="0" borderId="14" applyFont="0" applyFill="0" applyBorder="0" applyAlignment="0" applyProtection="0"/>
    <xf numFmtId="165" fontId="22" fillId="0" borderId="14" applyFont="0"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44"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44" fontId="22" fillId="0" borderId="14" applyFont="0"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165" fontId="23" fillId="0" borderId="14" applyFill="0" applyBorder="0" applyAlignment="0" applyProtection="0"/>
    <xf numFmtId="44" fontId="1" fillId="0" borderId="14" applyFont="0" applyFill="0" applyBorder="0" applyAlignment="0" applyProtection="0"/>
    <xf numFmtId="44" fontId="1" fillId="0" borderId="14" applyFont="0" applyFill="0" applyBorder="0" applyAlignment="0" applyProtection="0"/>
    <xf numFmtId="0" fontId="1" fillId="0" borderId="14"/>
    <xf numFmtId="0" fontId="23" fillId="0" borderId="14"/>
    <xf numFmtId="0" fontId="22" fillId="0" borderId="14"/>
    <xf numFmtId="0" fontId="1" fillId="0" borderId="14"/>
    <xf numFmtId="0" fontId="1" fillId="0" borderId="14"/>
    <xf numFmtId="0" fontId="1" fillId="0" borderId="14"/>
    <xf numFmtId="0" fontId="23" fillId="0" borderId="14"/>
    <xf numFmtId="0" fontId="22" fillId="0" borderId="14"/>
    <xf numFmtId="0" fontId="23" fillId="0" borderId="14"/>
    <xf numFmtId="0" fontId="23" fillId="0" borderId="14"/>
    <xf numFmtId="0" fontId="22" fillId="0" borderId="14"/>
    <xf numFmtId="0" fontId="1" fillId="0" borderId="14"/>
    <xf numFmtId="0" fontId="1" fillId="0" borderId="14"/>
    <xf numFmtId="0" fontId="1" fillId="0" borderId="14"/>
    <xf numFmtId="0" fontId="1" fillId="0" borderId="14"/>
    <xf numFmtId="0" fontId="1" fillId="0" borderId="14"/>
    <xf numFmtId="0" fontId="1" fillId="0" borderId="14"/>
    <xf numFmtId="9" fontId="23" fillId="0" borderId="14" applyFill="0" applyBorder="0" applyAlignment="0" applyProtection="0"/>
    <xf numFmtId="9" fontId="1" fillId="0" borderId="14" applyFont="0" applyFill="0" applyBorder="0" applyAlignment="0" applyProtection="0"/>
    <xf numFmtId="9" fontId="23" fillId="0" borderId="14" applyFont="0" applyFill="0" applyBorder="0" applyAlignment="0" applyProtection="0"/>
    <xf numFmtId="9" fontId="22" fillId="0" borderId="14" applyFill="0" applyBorder="0" applyAlignment="0" applyProtection="0"/>
    <xf numFmtId="9" fontId="23" fillId="0" borderId="14" applyFill="0" applyBorder="0" applyAlignment="0" applyProtection="0"/>
    <xf numFmtId="173" fontId="23" fillId="0" borderId="14" applyFill="0" applyBorder="0" applyAlignment="0" applyProtection="0"/>
    <xf numFmtId="174" fontId="1" fillId="0" borderId="14" applyFont="0" applyFill="0" applyBorder="0" applyAlignment="0" applyProtection="0"/>
    <xf numFmtId="173" fontId="23" fillId="0" borderId="14" applyFill="0" applyBorder="0" applyAlignment="0" applyProtection="0"/>
    <xf numFmtId="174" fontId="23" fillId="0" borderId="14" applyFont="0" applyFill="0" applyBorder="0" applyAlignment="0" applyProtection="0"/>
    <xf numFmtId="175" fontId="22" fillId="0" borderId="14" applyFill="0" applyBorder="0" applyAlignment="0" applyProtection="0"/>
    <xf numFmtId="43" fontId="1" fillId="0" borderId="14" applyFont="0" applyFill="0" applyBorder="0" applyAlignment="0" applyProtection="0"/>
    <xf numFmtId="0" fontId="24" fillId="0" borderId="31" applyNumberFormat="0" applyFill="0" applyAlignment="0" applyProtection="0"/>
    <xf numFmtId="0" fontId="25" fillId="0" borderId="14" applyNumberFormat="0" applyFill="0" applyBorder="0" applyAlignment="0" applyProtection="0"/>
    <xf numFmtId="0" fontId="24" fillId="0" borderId="31" applyNumberFormat="0" applyFill="0" applyAlignment="0" applyProtection="0"/>
    <xf numFmtId="175" fontId="23" fillId="0" borderId="14"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26" fillId="0" borderId="0" applyFont="0" applyFill="0" applyBorder="0" applyAlignment="0" applyProtection="0"/>
    <xf numFmtId="9" fontId="26" fillId="0" borderId="0" applyFont="0" applyFill="0" applyBorder="0" applyAlignment="0" applyProtection="0"/>
  </cellStyleXfs>
  <cellXfs count="348">
    <xf numFmtId="0" fontId="0" fillId="0" borderId="0" xfId="0"/>
    <xf numFmtId="0" fontId="2" fillId="0" borderId="0" xfId="0" applyFont="1" applyAlignment="1">
      <alignment horizontal="center" vertical="center"/>
    </xf>
    <xf numFmtId="0" fontId="3" fillId="0" borderId="0" xfId="0" applyFont="1"/>
    <xf numFmtId="0" fontId="4" fillId="0" borderId="0" xfId="0" applyFont="1" applyAlignment="1">
      <alignment horizontal="center" vertical="center"/>
    </xf>
    <xf numFmtId="0" fontId="4" fillId="0" borderId="0" xfId="0" applyFont="1"/>
    <xf numFmtId="0" fontId="4" fillId="0" borderId="0" xfId="0" applyFont="1" applyAlignment="1">
      <alignment horizontal="center"/>
    </xf>
    <xf numFmtId="0" fontId="4" fillId="0" borderId="6" xfId="0" applyFont="1" applyBorder="1" applyAlignment="1">
      <alignment vertical="center" wrapText="1"/>
    </xf>
    <xf numFmtId="49" fontId="4" fillId="0" borderId="6" xfId="0" applyNumberFormat="1"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center"/>
    </xf>
    <xf numFmtId="0" fontId="3" fillId="0" borderId="10" xfId="0" applyFont="1" applyBorder="1"/>
    <xf numFmtId="0" fontId="3" fillId="0" borderId="10" xfId="0" applyFont="1" applyBorder="1" applyAlignment="1">
      <alignment horizontal="center"/>
    </xf>
    <xf numFmtId="0" fontId="6" fillId="0" borderId="0" xfId="0" applyFont="1" applyAlignment="1">
      <alignment horizontal="center"/>
    </xf>
    <xf numFmtId="0" fontId="3" fillId="0" borderId="0" xfId="0" applyFont="1" applyAlignment="1">
      <alignment horizontal="left"/>
    </xf>
    <xf numFmtId="0" fontId="6" fillId="0" borderId="10" xfId="0" applyFont="1" applyBorder="1" applyAlignment="1">
      <alignment horizontal="center" vertical="center"/>
    </xf>
    <xf numFmtId="0" fontId="3" fillId="0" borderId="10" xfId="0" applyFont="1" applyBorder="1" applyAlignment="1">
      <alignment vertical="center" wrapText="1"/>
    </xf>
    <xf numFmtId="0" fontId="6" fillId="0" borderId="10" xfId="0" applyFont="1" applyBorder="1" applyAlignment="1">
      <alignment horizontal="center" vertical="center" wrapText="1"/>
    </xf>
    <xf numFmtId="164" fontId="3" fillId="0" borderId="0" xfId="0" applyNumberFormat="1" applyFont="1"/>
    <xf numFmtId="14" fontId="3" fillId="0" borderId="10" xfId="0" applyNumberFormat="1" applyFont="1" applyBorder="1" applyAlignment="1">
      <alignment horizontal="center" vertical="center" wrapText="1"/>
    </xf>
    <xf numFmtId="9" fontId="3" fillId="0" borderId="0" xfId="0" applyNumberFormat="1" applyFont="1"/>
    <xf numFmtId="0" fontId="6" fillId="0" borderId="0" xfId="0" applyFont="1" applyAlignment="1">
      <alignment horizontal="center" vertical="center"/>
    </xf>
    <xf numFmtId="0" fontId="3" fillId="0" borderId="10" xfId="0" applyFont="1" applyBorder="1" applyAlignment="1">
      <alignment horizontal="left" vertical="center" wrapText="1"/>
    </xf>
    <xf numFmtId="0" fontId="6" fillId="0" borderId="10" xfId="0" applyFont="1" applyBorder="1" applyAlignment="1">
      <alignment horizontal="left" vertical="center" wrapText="1"/>
    </xf>
    <xf numFmtId="166" fontId="3" fillId="0" borderId="0" xfId="0" applyNumberFormat="1" applyFont="1"/>
    <xf numFmtId="0" fontId="3" fillId="0" borderId="10" xfId="0" applyFont="1" applyBorder="1" applyAlignment="1">
      <alignment horizontal="center" vertical="center" wrapText="1"/>
    </xf>
    <xf numFmtId="10" fontId="3" fillId="0" borderId="10"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167" fontId="3" fillId="0" borderId="0" xfId="0" applyNumberFormat="1" applyFont="1"/>
    <xf numFmtId="2" fontId="3" fillId="0" borderId="0" xfId="0" applyNumberFormat="1" applyFont="1"/>
    <xf numFmtId="168" fontId="3" fillId="0" borderId="0" xfId="0" applyNumberFormat="1" applyFont="1"/>
    <xf numFmtId="10" fontId="3" fillId="0" borderId="0" xfId="0" applyNumberFormat="1" applyFont="1"/>
    <xf numFmtId="169" fontId="3" fillId="0" borderId="0" xfId="0" applyNumberFormat="1" applyFont="1"/>
    <xf numFmtId="167" fontId="3" fillId="0" borderId="10" xfId="0" applyNumberFormat="1" applyFont="1" applyBorder="1" applyAlignment="1">
      <alignment horizontal="left" vertical="center" wrapText="1"/>
    </xf>
    <xf numFmtId="9" fontId="3" fillId="0" borderId="10" xfId="0" applyNumberFormat="1" applyFont="1" applyBorder="1" applyAlignment="1">
      <alignment horizontal="center"/>
    </xf>
    <xf numFmtId="0" fontId="6" fillId="0" borderId="0" xfId="0" applyFont="1" applyAlignment="1">
      <alignment vertical="center"/>
    </xf>
    <xf numFmtId="0" fontId="6" fillId="0" borderId="10" xfId="0" applyFont="1" applyBorder="1" applyAlignment="1">
      <alignment vertical="center" wrapText="1"/>
    </xf>
    <xf numFmtId="167" fontId="6" fillId="0" borderId="0" xfId="0" applyNumberFormat="1" applyFont="1"/>
    <xf numFmtId="0" fontId="6" fillId="0" borderId="0" xfId="0" applyFont="1" applyAlignment="1">
      <alignment horizontal="center" vertical="center" wrapText="1"/>
    </xf>
    <xf numFmtId="167" fontId="6" fillId="3" borderId="14" xfId="0" applyNumberFormat="1" applyFont="1" applyFill="1" applyBorder="1" applyAlignment="1">
      <alignment horizontal="left" vertical="center" wrapText="1"/>
    </xf>
    <xf numFmtId="0" fontId="6" fillId="0" borderId="15" xfId="0" applyFont="1" applyBorder="1" applyAlignment="1">
      <alignment horizontal="center" vertical="center" wrapText="1"/>
    </xf>
    <xf numFmtId="165" fontId="6" fillId="0" borderId="0" xfId="0" applyNumberFormat="1" applyFont="1" applyAlignment="1">
      <alignment horizontal="right"/>
    </xf>
    <xf numFmtId="4" fontId="3" fillId="0" borderId="0" xfId="0" applyNumberFormat="1" applyFont="1"/>
    <xf numFmtId="0" fontId="11" fillId="0" borderId="0" xfId="0" applyFont="1"/>
    <xf numFmtId="0" fontId="12" fillId="0" borderId="0" xfId="0" applyFont="1" applyAlignment="1">
      <alignment vertical="center" wrapText="1"/>
    </xf>
    <xf numFmtId="0" fontId="0" fillId="0" borderId="0" xfId="0" applyAlignment="1">
      <alignment wrapText="1"/>
    </xf>
    <xf numFmtId="0" fontId="3" fillId="3" borderId="14" xfId="0" applyFont="1" applyFill="1" applyBorder="1"/>
    <xf numFmtId="0" fontId="6" fillId="3" borderId="14" xfId="0" applyFont="1" applyFill="1" applyBorder="1" applyAlignment="1">
      <alignment horizontal="center"/>
    </xf>
    <xf numFmtId="167" fontId="6" fillId="3" borderId="14" xfId="0" applyNumberFormat="1" applyFont="1" applyFill="1" applyBorder="1"/>
    <xf numFmtId="4" fontId="3" fillId="3" borderId="14" xfId="0" applyNumberFormat="1" applyFont="1" applyFill="1" applyBorder="1" applyAlignment="1">
      <alignment horizontal="center"/>
    </xf>
    <xf numFmtId="0" fontId="8" fillId="3" borderId="14" xfId="0" applyFont="1" applyFill="1" applyBorder="1" applyAlignment="1">
      <alignment horizontal="center" vertical="center" wrapText="1"/>
    </xf>
    <xf numFmtId="0" fontId="9" fillId="3" borderId="14" xfId="0" applyFont="1" applyFill="1" applyBorder="1" applyAlignment="1">
      <alignment vertical="center" wrapText="1"/>
    </xf>
    <xf numFmtId="4" fontId="9" fillId="3" borderId="14" xfId="0" applyNumberFormat="1" applyFont="1" applyFill="1" applyBorder="1" applyAlignment="1">
      <alignment horizontal="center" vertical="center" wrapText="1"/>
    </xf>
    <xf numFmtId="4" fontId="9" fillId="3" borderId="14" xfId="0" applyNumberFormat="1" applyFont="1" applyFill="1" applyBorder="1" applyAlignment="1">
      <alignment horizontal="center" vertical="center"/>
    </xf>
    <xf numFmtId="0" fontId="0" fillId="3" borderId="14" xfId="0" applyFill="1" applyBorder="1"/>
    <xf numFmtId="0" fontId="0" fillId="3" borderId="14" xfId="0" applyFill="1" applyBorder="1" applyAlignment="1">
      <alignment horizontal="center"/>
    </xf>
    <xf numFmtId="0" fontId="11" fillId="0" borderId="0" xfId="0" applyFont="1" applyAlignment="1">
      <alignment wrapText="1"/>
    </xf>
    <xf numFmtId="0" fontId="15" fillId="0" borderId="0" xfId="0" applyFont="1"/>
    <xf numFmtId="0" fontId="17" fillId="0" borderId="10" xfId="0" applyFont="1" applyBorder="1" applyAlignment="1">
      <alignment horizontal="center" vertical="center" wrapText="1"/>
    </xf>
    <xf numFmtId="0" fontId="18" fillId="0" borderId="10" xfId="0" applyFont="1" applyBorder="1" applyAlignment="1">
      <alignment horizontal="left" vertical="center" wrapText="1"/>
    </xf>
    <xf numFmtId="0" fontId="18" fillId="0" borderId="0" xfId="0" applyFont="1"/>
    <xf numFmtId="2" fontId="18" fillId="0" borderId="0" xfId="0" applyNumberFormat="1" applyFont="1"/>
    <xf numFmtId="0" fontId="6" fillId="3" borderId="1" xfId="0" applyFont="1" applyFill="1" applyBorder="1" applyAlignment="1">
      <alignment horizontal="center"/>
    </xf>
    <xf numFmtId="44" fontId="0" fillId="0" borderId="0" xfId="1" applyFont="1" applyAlignment="1"/>
    <xf numFmtId="44" fontId="11" fillId="0" borderId="0" xfId="1" applyFont="1"/>
    <xf numFmtId="10" fontId="3" fillId="0" borderId="10" xfId="0" applyNumberFormat="1" applyFont="1" applyBorder="1" applyAlignment="1">
      <alignment horizontal="center"/>
    </xf>
    <xf numFmtId="0" fontId="4" fillId="0" borderId="10" xfId="0" applyFont="1" applyBorder="1" applyAlignment="1">
      <alignment horizontal="left" vertical="center" wrapText="1"/>
    </xf>
    <xf numFmtId="176" fontId="3" fillId="0" borderId="10" xfId="0" applyNumberFormat="1" applyFont="1" applyBorder="1" applyAlignment="1">
      <alignment horizontal="center" vertical="center"/>
    </xf>
    <xf numFmtId="43" fontId="3" fillId="0" borderId="0" xfId="0" applyNumberFormat="1" applyFont="1"/>
    <xf numFmtId="0" fontId="21" fillId="0" borderId="0" xfId="0" applyFont="1" applyAlignment="1">
      <alignment horizontal="center" vertical="center" wrapText="1"/>
    </xf>
    <xf numFmtId="0" fontId="6" fillId="5" borderId="10" xfId="0" applyFont="1" applyFill="1" applyBorder="1" applyAlignment="1">
      <alignment horizontal="center"/>
    </xf>
    <xf numFmtId="0" fontId="28" fillId="5" borderId="10" xfId="0" applyFont="1" applyFill="1" applyBorder="1" applyAlignment="1">
      <alignment horizontal="center" vertical="center"/>
    </xf>
    <xf numFmtId="14" fontId="16" fillId="0" borderId="10" xfId="0" applyNumberFormat="1" applyFont="1" applyBorder="1" applyAlignment="1">
      <alignment horizontal="center" vertical="center"/>
    </xf>
    <xf numFmtId="0" fontId="27" fillId="0" borderId="10" xfId="0" applyFont="1" applyBorder="1" applyAlignment="1">
      <alignment horizontal="center" vertical="center"/>
    </xf>
    <xf numFmtId="0" fontId="3" fillId="0" borderId="10" xfId="0" applyFont="1" applyBorder="1" applyAlignment="1">
      <alignment horizontal="center" vertical="center"/>
    </xf>
    <xf numFmtId="10" fontId="18" fillId="3" borderId="10" xfId="0" applyNumberFormat="1" applyFont="1" applyFill="1" applyBorder="1" applyAlignment="1">
      <alignment horizontal="center"/>
    </xf>
    <xf numFmtId="0" fontId="8" fillId="9" borderId="10" xfId="0" applyFont="1" applyFill="1" applyBorder="1" applyAlignment="1">
      <alignment horizontal="center" vertical="center"/>
    </xf>
    <xf numFmtId="44" fontId="28" fillId="10" borderId="10" xfId="1" applyFont="1" applyFill="1" applyBorder="1" applyAlignment="1">
      <alignment horizontal="right" vertical="center" wrapText="1"/>
    </xf>
    <xf numFmtId="43" fontId="3" fillId="0" borderId="10" xfId="77" applyFont="1" applyBorder="1" applyAlignment="1">
      <alignment horizontal="right" vertical="center" wrapText="1"/>
    </xf>
    <xf numFmtId="43" fontId="3" fillId="0" borderId="10" xfId="77" applyFont="1" applyBorder="1" applyAlignment="1">
      <alignment horizontal="center" vertical="center" wrapText="1"/>
    </xf>
    <xf numFmtId="43" fontId="3" fillId="0" borderId="10" xfId="77" applyFont="1" applyBorder="1" applyAlignment="1">
      <alignment horizontal="center" vertical="center"/>
    </xf>
    <xf numFmtId="43" fontId="3" fillId="0" borderId="10" xfId="77" applyFont="1" applyBorder="1" applyAlignment="1">
      <alignment vertical="center"/>
    </xf>
    <xf numFmtId="43" fontId="3" fillId="10" borderId="10" xfId="77" applyFont="1" applyFill="1" applyBorder="1" applyAlignment="1">
      <alignment horizontal="center" vertical="center"/>
    </xf>
    <xf numFmtId="43" fontId="18" fillId="11" borderId="10" xfId="77" applyFont="1" applyFill="1" applyBorder="1" applyAlignment="1">
      <alignment horizontal="center" vertical="center" wrapText="1"/>
    </xf>
    <xf numFmtId="43" fontId="18" fillId="0" borderId="10" xfId="77" applyFont="1" applyBorder="1" applyAlignment="1">
      <alignment horizontal="left" vertical="center" wrapText="1"/>
    </xf>
    <xf numFmtId="10" fontId="3" fillId="0" borderId="10" xfId="0" applyNumberFormat="1" applyFont="1" applyBorder="1" applyAlignment="1">
      <alignment horizontal="center" vertical="center"/>
    </xf>
    <xf numFmtId="10" fontId="4" fillId="3" borderId="10" xfId="0" applyNumberFormat="1" applyFont="1" applyFill="1" applyBorder="1" applyAlignment="1">
      <alignment horizontal="center" vertical="center"/>
    </xf>
    <xf numFmtId="0" fontId="4" fillId="0" borderId="10" xfId="0" applyFont="1" applyBorder="1" applyAlignment="1">
      <alignment horizontal="center" vertical="center" wrapText="1"/>
    </xf>
    <xf numFmtId="0" fontId="31" fillId="10" borderId="0" xfId="0" applyFont="1" applyFill="1" applyAlignment="1">
      <alignment horizontal="left" vertical="center" wrapText="1"/>
    </xf>
    <xf numFmtId="0" fontId="32" fillId="10" borderId="0" xfId="0" applyFont="1" applyFill="1" applyAlignment="1">
      <alignment horizontal="left" vertical="center" wrapText="1"/>
    </xf>
    <xf numFmtId="0" fontId="34" fillId="10" borderId="0" xfId="0" applyFont="1" applyFill="1"/>
    <xf numFmtId="0" fontId="30" fillId="10" borderId="0" xfId="0" applyFont="1" applyFill="1" applyAlignment="1">
      <alignment horizontal="left" vertical="center" wrapText="1"/>
    </xf>
    <xf numFmtId="0" fontId="31" fillId="10" borderId="0" xfId="0" applyFont="1" applyFill="1" applyAlignment="1">
      <alignment horizontal="left" wrapText="1"/>
    </xf>
    <xf numFmtId="0" fontId="32" fillId="10" borderId="0" xfId="0" applyFont="1" applyFill="1" applyAlignment="1">
      <alignment vertical="center" wrapText="1"/>
    </xf>
    <xf numFmtId="0" fontId="31" fillId="10" borderId="0" xfId="0" applyFont="1" applyFill="1" applyAlignment="1">
      <alignment vertical="center" wrapText="1"/>
    </xf>
    <xf numFmtId="0" fontId="32" fillId="10" borderId="0" xfId="0" applyFont="1" applyFill="1" applyAlignment="1">
      <alignment vertical="center"/>
    </xf>
    <xf numFmtId="0" fontId="31" fillId="10" borderId="0" xfId="0" applyFont="1" applyFill="1" applyAlignment="1">
      <alignment wrapText="1"/>
    </xf>
    <xf numFmtId="0" fontId="32" fillId="10" borderId="0" xfId="0" applyFont="1" applyFill="1"/>
    <xf numFmtId="0" fontId="36" fillId="10" borderId="0" xfId="0" applyFont="1" applyFill="1" applyAlignment="1">
      <alignment horizontal="justify" vertical="center"/>
    </xf>
    <xf numFmtId="0" fontId="36" fillId="10" borderId="0" xfId="0" applyFont="1" applyFill="1" applyAlignment="1">
      <alignment horizontal="justify" vertical="center" wrapText="1"/>
    </xf>
    <xf numFmtId="0" fontId="35" fillId="10" borderId="0" xfId="0" applyFont="1" applyFill="1" applyAlignment="1">
      <alignment horizontal="justify" vertical="center" wrapText="1"/>
    </xf>
    <xf numFmtId="0" fontId="29" fillId="10" borderId="0" xfId="0" applyFont="1" applyFill="1" applyAlignment="1">
      <alignment vertical="center" wrapText="1"/>
    </xf>
    <xf numFmtId="0" fontId="30" fillId="10" borderId="0" xfId="0" applyFont="1" applyFill="1" applyAlignment="1">
      <alignment vertical="center" wrapText="1"/>
    </xf>
    <xf numFmtId="0" fontId="35" fillId="10" borderId="0" xfId="0" applyFont="1" applyFill="1" applyAlignment="1">
      <alignment vertical="center" wrapText="1"/>
    </xf>
    <xf numFmtId="0" fontId="39" fillId="10" borderId="0" xfId="0" applyFont="1" applyFill="1" applyAlignment="1">
      <alignment horizontal="left" vertical="center" wrapText="1"/>
    </xf>
    <xf numFmtId="0" fontId="36" fillId="10" borderId="0" xfId="0" applyFont="1" applyFill="1" applyAlignment="1">
      <alignment vertical="justify" wrapText="1"/>
    </xf>
    <xf numFmtId="0" fontId="38" fillId="10" borderId="0" xfId="0" applyFont="1" applyFill="1"/>
    <xf numFmtId="0" fontId="36" fillId="10" borderId="0" xfId="0" applyFont="1" applyFill="1" applyAlignment="1">
      <alignment horizontal="center" vertical="justify" wrapText="1"/>
    </xf>
    <xf numFmtId="0" fontId="35" fillId="10" borderId="0" xfId="0" applyFont="1" applyFill="1" applyAlignment="1">
      <alignment vertical="justify" wrapText="1"/>
    </xf>
    <xf numFmtId="0" fontId="36" fillId="10" borderId="0" xfId="0" applyFont="1" applyFill="1" applyAlignment="1">
      <alignment vertical="center" wrapText="1"/>
    </xf>
    <xf numFmtId="0" fontId="35" fillId="10" borderId="0" xfId="0" applyFont="1" applyFill="1" applyAlignment="1">
      <alignment horizontal="justify" vertical="center"/>
    </xf>
    <xf numFmtId="0" fontId="3" fillId="0" borderId="10" xfId="0" applyFont="1" applyBorder="1" applyAlignment="1">
      <alignment vertical="center"/>
    </xf>
    <xf numFmtId="167" fontId="3" fillId="0" borderId="10" xfId="0" applyNumberFormat="1" applyFont="1" applyBorder="1" applyAlignment="1">
      <alignment horizontal="right" vertical="center"/>
    </xf>
    <xf numFmtId="0" fontId="2" fillId="0" borderId="10" xfId="0" applyFont="1" applyBorder="1" applyAlignment="1">
      <alignment horizontal="center" vertical="center"/>
    </xf>
    <xf numFmtId="43" fontId="28" fillId="14" borderId="10" xfId="77" applyFont="1" applyFill="1" applyBorder="1" applyAlignment="1">
      <alignment horizontal="right" vertical="center" wrapText="1"/>
    </xf>
    <xf numFmtId="10" fontId="21" fillId="13" borderId="10" xfId="0" applyNumberFormat="1" applyFont="1" applyFill="1" applyBorder="1" applyAlignment="1">
      <alignment horizontal="center"/>
    </xf>
    <xf numFmtId="43" fontId="28" fillId="14" borderId="10" xfId="77" applyFont="1" applyFill="1" applyBorder="1" applyAlignment="1">
      <alignment horizontal="center" vertical="center"/>
    </xf>
    <xf numFmtId="10" fontId="21" fillId="13" borderId="10" xfId="0" applyNumberFormat="1" applyFont="1" applyFill="1" applyBorder="1" applyAlignment="1">
      <alignment horizontal="center" vertical="center" wrapText="1"/>
    </xf>
    <xf numFmtId="166" fontId="28" fillId="14" borderId="10" xfId="0" applyNumberFormat="1" applyFont="1" applyFill="1" applyBorder="1" applyAlignment="1">
      <alignment horizontal="center" vertical="center" wrapText="1"/>
    </xf>
    <xf numFmtId="43" fontId="27" fillId="14" borderId="10" xfId="77" applyFont="1" applyFill="1" applyBorder="1" applyAlignment="1">
      <alignment horizontal="left" vertical="center" wrapText="1"/>
    </xf>
    <xf numFmtId="176" fontId="28" fillId="13" borderId="10" xfId="0" applyNumberFormat="1" applyFont="1" applyFill="1" applyBorder="1" applyAlignment="1">
      <alignment horizontal="center" vertical="center"/>
    </xf>
    <xf numFmtId="43" fontId="3" fillId="9" borderId="10" xfId="77" applyFont="1" applyFill="1" applyBorder="1" applyAlignment="1">
      <alignment horizontal="left" vertical="center" wrapText="1"/>
    </xf>
    <xf numFmtId="43" fontId="3" fillId="10" borderId="10" xfId="77" applyFont="1" applyFill="1" applyBorder="1" applyAlignment="1">
      <alignment horizontal="left" vertical="center" wrapText="1"/>
    </xf>
    <xf numFmtId="43" fontId="28" fillId="14" borderId="10" xfId="77" applyFont="1" applyFill="1" applyBorder="1" applyAlignment="1">
      <alignment horizontal="left" vertical="center" wrapText="1"/>
    </xf>
    <xf numFmtId="0" fontId="3" fillId="8" borderId="10" xfId="0" applyFont="1" applyFill="1" applyBorder="1" applyAlignment="1">
      <alignment horizontal="center" vertical="center" wrapText="1"/>
    </xf>
    <xf numFmtId="0" fontId="6" fillId="8" borderId="10" xfId="0" applyFont="1" applyFill="1" applyBorder="1" applyAlignment="1">
      <alignment horizontal="center" vertical="center" wrapText="1"/>
    </xf>
    <xf numFmtId="10" fontId="3" fillId="0" borderId="10" xfId="78" applyNumberFormat="1" applyFont="1" applyBorder="1" applyAlignment="1">
      <alignment horizontal="center" vertical="center" wrapText="1"/>
    </xf>
    <xf numFmtId="0" fontId="10" fillId="8" borderId="10" xfId="0" applyFont="1" applyFill="1" applyBorder="1" applyAlignment="1">
      <alignment horizontal="center" vertical="center" wrapText="1"/>
    </xf>
    <xf numFmtId="167" fontId="10" fillId="16" borderId="10" xfId="0" applyNumberFormat="1" applyFont="1" applyFill="1" applyBorder="1" applyAlignment="1">
      <alignment horizontal="left" vertical="center" wrapText="1"/>
    </xf>
    <xf numFmtId="43" fontId="27" fillId="14" borderId="10" xfId="77" applyFont="1" applyFill="1" applyBorder="1" applyAlignment="1">
      <alignment horizontal="right" vertical="center"/>
    </xf>
    <xf numFmtId="0" fontId="3" fillId="0" borderId="0" xfId="0" applyFont="1" applyAlignment="1">
      <alignment horizontal="center" vertical="center"/>
    </xf>
    <xf numFmtId="10" fontId="3" fillId="3" borderId="10" xfId="0" applyNumberFormat="1" applyFont="1" applyFill="1" applyBorder="1" applyAlignment="1">
      <alignment horizontal="center" vertical="center"/>
    </xf>
    <xf numFmtId="176" fontId="21" fillId="13" borderId="10" xfId="0" applyNumberFormat="1" applyFont="1" applyFill="1" applyBorder="1" applyAlignment="1">
      <alignment horizontal="center" vertical="center"/>
    </xf>
    <xf numFmtId="0" fontId="13" fillId="3" borderId="33" xfId="0" applyFont="1" applyFill="1" applyBorder="1" applyAlignment="1">
      <alignment horizontal="center" vertical="center"/>
    </xf>
    <xf numFmtId="0" fontId="13" fillId="3" borderId="35" xfId="0" applyFont="1" applyFill="1" applyBorder="1" applyAlignment="1">
      <alignment horizontal="center" vertical="center"/>
    </xf>
    <xf numFmtId="168" fontId="8" fillId="21" borderId="13" xfId="0" applyNumberFormat="1" applyFont="1" applyFill="1" applyBorder="1" applyAlignment="1">
      <alignment vertical="center"/>
    </xf>
    <xf numFmtId="0" fontId="8" fillId="17" borderId="36" xfId="0" applyFont="1" applyFill="1" applyBorder="1" applyAlignment="1">
      <alignment horizontal="center" vertical="center" wrapText="1"/>
    </xf>
    <xf numFmtId="0" fontId="8" fillId="22" borderId="36" xfId="0" applyFont="1" applyFill="1" applyBorder="1" applyAlignment="1">
      <alignment horizontal="center" vertical="center" wrapText="1"/>
    </xf>
    <xf numFmtId="0" fontId="8" fillId="19" borderId="36" xfId="0" applyFont="1" applyFill="1" applyBorder="1" applyAlignment="1">
      <alignment horizontal="center" vertical="center" wrapText="1"/>
    </xf>
    <xf numFmtId="44" fontId="8" fillId="23" borderId="36" xfId="1" applyFont="1" applyFill="1" applyBorder="1" applyAlignment="1">
      <alignment horizontal="center" vertical="center" wrapText="1"/>
    </xf>
    <xf numFmtId="0" fontId="8" fillId="18" borderId="36" xfId="0" applyFont="1" applyFill="1" applyBorder="1" applyAlignment="1">
      <alignment horizontal="center" vertical="center" wrapText="1"/>
    </xf>
    <xf numFmtId="0" fontId="14" fillId="0" borderId="37" xfId="0" applyFont="1" applyBorder="1" applyAlignment="1">
      <alignment horizontal="center" vertical="center"/>
    </xf>
    <xf numFmtId="0" fontId="14" fillId="0" borderId="37" xfId="0" applyFont="1" applyBorder="1" applyAlignment="1">
      <alignment horizontal="center" vertical="center" wrapText="1"/>
    </xf>
    <xf numFmtId="0" fontId="14" fillId="0" borderId="38" xfId="0" applyFont="1" applyBorder="1" applyAlignment="1">
      <alignment horizontal="center" vertical="center"/>
    </xf>
    <xf numFmtId="0" fontId="14" fillId="0" borderId="38" xfId="0" applyFont="1" applyBorder="1" applyAlignment="1">
      <alignment horizontal="center" vertical="center" wrapText="1"/>
    </xf>
    <xf numFmtId="0" fontId="14" fillId="3" borderId="38" xfId="0" applyFont="1" applyFill="1" applyBorder="1" applyAlignment="1">
      <alignment horizontal="center" vertical="center" wrapText="1"/>
    </xf>
    <xf numFmtId="0" fontId="14" fillId="0" borderId="39" xfId="0" applyFont="1" applyBorder="1" applyAlignment="1">
      <alignment horizontal="center" vertical="center"/>
    </xf>
    <xf numFmtId="0" fontId="14" fillId="0" borderId="39" xfId="0" applyFont="1" applyBorder="1" applyAlignment="1">
      <alignment horizontal="center" vertical="center" wrapText="1"/>
    </xf>
    <xf numFmtId="43" fontId="41" fillId="10" borderId="39" xfId="77" applyFont="1" applyFill="1" applyBorder="1" applyAlignment="1">
      <alignment horizontal="center" vertical="center"/>
    </xf>
    <xf numFmtId="43" fontId="41" fillId="10" borderId="37" xfId="77" applyFont="1" applyFill="1" applyBorder="1" applyAlignment="1">
      <alignment horizontal="center" vertical="center"/>
    </xf>
    <xf numFmtId="43" fontId="41" fillId="10" borderId="38" xfId="77" applyFont="1" applyFill="1" applyBorder="1" applyAlignment="1">
      <alignment horizontal="center" vertical="center"/>
    </xf>
    <xf numFmtId="0" fontId="5" fillId="0" borderId="14" xfId="0" applyFont="1" applyBorder="1"/>
    <xf numFmtId="2" fontId="35" fillId="10" borderId="0" xfId="0" applyNumberFormat="1" applyFont="1" applyFill="1" applyAlignment="1">
      <alignment vertical="center" wrapText="1"/>
    </xf>
    <xf numFmtId="0" fontId="7" fillId="0" borderId="10" xfId="0" applyFont="1" applyBorder="1" applyAlignment="1">
      <alignment vertical="center" wrapText="1"/>
    </xf>
    <xf numFmtId="10" fontId="4" fillId="0" borderId="10" xfId="0" applyNumberFormat="1" applyFont="1" applyBorder="1" applyAlignment="1">
      <alignment horizontal="center" vertical="center"/>
    </xf>
    <xf numFmtId="43" fontId="4" fillId="0" borderId="10" xfId="77" applyFont="1" applyBorder="1" applyAlignment="1">
      <alignment horizontal="center" vertical="center"/>
    </xf>
    <xf numFmtId="0" fontId="6" fillId="8" borderId="21" xfId="0" applyFont="1" applyFill="1" applyBorder="1" applyAlignment="1">
      <alignment horizontal="center" vertical="center" wrapText="1"/>
    </xf>
    <xf numFmtId="0" fontId="6" fillId="8" borderId="25" xfId="0" applyFont="1" applyFill="1" applyBorder="1" applyAlignment="1">
      <alignment horizontal="center" vertical="center" wrapText="1"/>
    </xf>
    <xf numFmtId="43" fontId="21" fillId="0" borderId="30" xfId="77" applyFont="1" applyBorder="1" applyAlignment="1">
      <alignment horizontal="center" vertical="center"/>
    </xf>
    <xf numFmtId="43" fontId="21" fillId="0" borderId="39" xfId="77" applyFont="1" applyBorder="1" applyAlignment="1">
      <alignment horizontal="center" vertical="center"/>
    </xf>
    <xf numFmtId="43" fontId="43" fillId="8" borderId="41" xfId="77" applyFont="1" applyFill="1" applyBorder="1" applyAlignment="1">
      <alignment horizontal="center" vertical="center"/>
    </xf>
    <xf numFmtId="43" fontId="46" fillId="25" borderId="41" xfId="77" applyFont="1" applyFill="1" applyBorder="1" applyAlignment="1">
      <alignment horizontal="center" vertical="center"/>
    </xf>
    <xf numFmtId="0" fontId="5" fillId="3" borderId="38" xfId="0" applyFont="1" applyFill="1" applyBorder="1" applyAlignment="1">
      <alignment horizontal="center" vertical="center" wrapText="1"/>
    </xf>
    <xf numFmtId="0" fontId="5" fillId="0" borderId="46" xfId="0" applyFont="1" applyBorder="1" applyAlignment="1">
      <alignment vertical="center"/>
    </xf>
    <xf numFmtId="0" fontId="5" fillId="0" borderId="42" xfId="0" applyFont="1" applyBorder="1" applyAlignment="1">
      <alignment vertical="center"/>
    </xf>
    <xf numFmtId="43" fontId="0" fillId="0" borderId="0" xfId="0" applyNumberFormat="1"/>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43" fontId="5" fillId="10" borderId="38" xfId="77" applyFont="1" applyFill="1" applyBorder="1" applyAlignment="1">
      <alignment horizontal="center" vertical="center"/>
    </xf>
    <xf numFmtId="0" fontId="5" fillId="0" borderId="38" xfId="0" applyFont="1" applyBorder="1" applyAlignment="1">
      <alignment horizontal="center" vertical="center"/>
    </xf>
    <xf numFmtId="0" fontId="5" fillId="0" borderId="38" xfId="0" applyFont="1" applyBorder="1" applyAlignment="1">
      <alignment horizontal="center"/>
    </xf>
    <xf numFmtId="0" fontId="5" fillId="0" borderId="38" xfId="0" applyFont="1" applyBorder="1" applyAlignment="1">
      <alignment horizontal="justify" vertical="center" wrapText="1"/>
    </xf>
    <xf numFmtId="43" fontId="43" fillId="8" borderId="36" xfId="77" applyFont="1" applyFill="1" applyBorder="1" applyAlignment="1">
      <alignment horizontal="center" vertical="center"/>
    </xf>
    <xf numFmtId="0" fontId="4" fillId="0" borderId="10" xfId="0" applyFont="1" applyBorder="1" applyAlignment="1">
      <alignment vertical="center" wrapText="1"/>
    </xf>
    <xf numFmtId="10" fontId="4" fillId="4" borderId="10" xfId="0" applyNumberFormat="1" applyFont="1" applyFill="1" applyBorder="1" applyAlignment="1">
      <alignment horizontal="center" vertical="center" wrapText="1"/>
    </xf>
    <xf numFmtId="0" fontId="49" fillId="26" borderId="10" xfId="0" applyFont="1" applyFill="1" applyBorder="1" applyAlignment="1">
      <alignment horizontal="center" vertical="center"/>
    </xf>
    <xf numFmtId="0" fontId="8" fillId="27" borderId="33" xfId="0" applyFont="1" applyFill="1" applyBorder="1" applyAlignment="1">
      <alignment horizontal="center" vertical="center" wrapText="1"/>
    </xf>
    <xf numFmtId="49" fontId="40" fillId="3" borderId="33" xfId="0" applyNumberFormat="1" applyFont="1" applyFill="1" applyBorder="1" applyAlignment="1">
      <alignment horizontal="left" vertical="center"/>
    </xf>
    <xf numFmtId="0" fontId="13" fillId="3" borderId="33" xfId="0" applyFont="1" applyFill="1" applyBorder="1" applyAlignment="1">
      <alignment vertical="center"/>
    </xf>
    <xf numFmtId="0" fontId="13" fillId="3" borderId="35" xfId="0" applyFont="1" applyFill="1" applyBorder="1" applyAlignment="1">
      <alignment vertical="center"/>
    </xf>
    <xf numFmtId="167" fontId="8" fillId="3" borderId="13" xfId="0" applyNumberFormat="1" applyFont="1" applyFill="1" applyBorder="1" applyAlignment="1">
      <alignment horizontal="right" vertical="center"/>
    </xf>
    <xf numFmtId="0" fontId="13" fillId="3" borderId="14" xfId="0" applyFont="1" applyFill="1" applyBorder="1"/>
    <xf numFmtId="44" fontId="13" fillId="3" borderId="14" xfId="0" applyNumberFormat="1" applyFont="1" applyFill="1" applyBorder="1"/>
    <xf numFmtId="49" fontId="40" fillId="3" borderId="33" xfId="0" applyNumberFormat="1" applyFont="1" applyFill="1" applyBorder="1" applyAlignment="1">
      <alignment horizontal="center" vertical="center"/>
    </xf>
    <xf numFmtId="43" fontId="40" fillId="3" borderId="33" xfId="77" applyFont="1" applyFill="1" applyBorder="1" applyAlignment="1">
      <alignment horizontal="center" vertical="center"/>
    </xf>
    <xf numFmtId="43" fontId="40" fillId="3" borderId="33" xfId="77" applyFont="1" applyFill="1" applyBorder="1" applyAlignment="1">
      <alignment horizontal="right" vertical="center"/>
    </xf>
    <xf numFmtId="43" fontId="40" fillId="3" borderId="35" xfId="77" applyFont="1" applyFill="1" applyBorder="1" applyAlignment="1">
      <alignment vertical="center"/>
    </xf>
    <xf numFmtId="43" fontId="40" fillId="3" borderId="35" xfId="77" applyFont="1" applyFill="1" applyBorder="1" applyAlignment="1">
      <alignment horizontal="right" vertical="center"/>
    </xf>
    <xf numFmtId="167" fontId="10" fillId="27" borderId="13" xfId="0" applyNumberFormat="1" applyFont="1" applyFill="1" applyBorder="1" applyAlignment="1">
      <alignment vertical="center"/>
    </xf>
    <xf numFmtId="43" fontId="27" fillId="8" borderId="13" xfId="0" applyNumberFormat="1" applyFont="1" applyFill="1" applyBorder="1"/>
    <xf numFmtId="0" fontId="0" fillId="10" borderId="37" xfId="77" applyNumberFormat="1" applyFont="1" applyFill="1" applyBorder="1" applyAlignment="1">
      <alignment horizontal="center" vertical="center"/>
    </xf>
    <xf numFmtId="0" fontId="0" fillId="10" borderId="38" xfId="77" applyNumberFormat="1" applyFont="1" applyFill="1" applyBorder="1" applyAlignment="1">
      <alignment horizontal="center" vertical="center"/>
    </xf>
    <xf numFmtId="0" fontId="0" fillId="10" borderId="39" xfId="77" applyNumberFormat="1" applyFont="1" applyFill="1" applyBorder="1" applyAlignment="1">
      <alignment horizontal="center" vertical="center"/>
    </xf>
    <xf numFmtId="43" fontId="21" fillId="10" borderId="38" xfId="77" applyFont="1" applyFill="1" applyBorder="1" applyAlignment="1">
      <alignment horizontal="center" vertical="center"/>
    </xf>
    <xf numFmtId="44" fontId="0" fillId="0" borderId="0" xfId="0" applyNumberFormat="1"/>
    <xf numFmtId="43" fontId="0" fillId="0" borderId="0" xfId="77" applyFont="1"/>
    <xf numFmtId="0" fontId="52" fillId="3" borderId="34" xfId="0" applyFont="1" applyFill="1" applyBorder="1" applyAlignment="1">
      <alignment horizontal="center" vertical="center"/>
    </xf>
    <xf numFmtId="43" fontId="52" fillId="3" borderId="34" xfId="77" applyFont="1" applyFill="1" applyBorder="1" applyAlignment="1">
      <alignment vertical="center"/>
    </xf>
    <xf numFmtId="43" fontId="52" fillId="3" borderId="34" xfId="77" applyFont="1" applyFill="1" applyBorder="1" applyAlignment="1">
      <alignment horizontal="right" vertical="center"/>
    </xf>
    <xf numFmtId="0" fontId="28" fillId="26" borderId="37" xfId="77" applyNumberFormat="1" applyFont="1" applyFill="1" applyBorder="1" applyAlignment="1">
      <alignment horizontal="center" vertical="center"/>
    </xf>
    <xf numFmtId="0" fontId="28" fillId="26" borderId="38" xfId="77" applyNumberFormat="1" applyFont="1" applyFill="1" applyBorder="1" applyAlignment="1">
      <alignment horizontal="center" vertical="center"/>
    </xf>
    <xf numFmtId="0" fontId="28" fillId="26" borderId="39" xfId="77" applyNumberFormat="1" applyFont="1" applyFill="1" applyBorder="1" applyAlignment="1">
      <alignment horizontal="center" vertical="center"/>
    </xf>
    <xf numFmtId="43" fontId="3" fillId="10" borderId="10" xfId="77" applyFont="1" applyFill="1" applyBorder="1" applyAlignment="1">
      <alignment horizontal="right" vertical="center"/>
    </xf>
    <xf numFmtId="43" fontId="4" fillId="10" borderId="10" xfId="77" applyFont="1" applyFill="1" applyBorder="1" applyAlignment="1">
      <alignment horizontal="right" vertical="center"/>
    </xf>
    <xf numFmtId="43" fontId="3" fillId="0" borderId="10" xfId="77" applyFont="1" applyBorder="1" applyAlignment="1">
      <alignment horizontal="right" vertical="center"/>
    </xf>
    <xf numFmtId="43" fontId="28" fillId="14" borderId="10" xfId="77" applyFont="1" applyFill="1" applyBorder="1" applyAlignment="1">
      <alignment horizontal="right" vertical="center"/>
    </xf>
    <xf numFmtId="43" fontId="28" fillId="14" borderId="10" xfId="77" applyFont="1" applyFill="1" applyBorder="1" applyAlignment="1">
      <alignment horizontal="center" vertical="center" wrapText="1"/>
    </xf>
    <xf numFmtId="43" fontId="3" fillId="0" borderId="10" xfId="77" applyFont="1" applyBorder="1" applyAlignment="1">
      <alignment horizontal="left" vertical="center" wrapText="1"/>
    </xf>
    <xf numFmtId="43" fontId="8" fillId="15" borderId="10" xfId="77" applyFont="1" applyFill="1" applyBorder="1" applyAlignment="1">
      <alignment horizontal="left" vertical="center" wrapText="1"/>
    </xf>
    <xf numFmtId="43" fontId="28" fillId="15" borderId="10" xfId="77" applyFont="1" applyFill="1" applyBorder="1" applyAlignment="1">
      <alignment horizontal="left" vertical="center" wrapText="1"/>
    </xf>
    <xf numFmtId="0" fontId="36" fillId="10" borderId="14" xfId="0" applyFont="1" applyFill="1" applyBorder="1" applyAlignment="1">
      <alignment horizontal="justify" vertical="center"/>
    </xf>
    <xf numFmtId="0" fontId="3" fillId="0" borderId="14" xfId="0" applyFont="1" applyBorder="1"/>
    <xf numFmtId="0" fontId="4" fillId="0" borderId="10" xfId="0" applyFont="1" applyBorder="1" applyAlignment="1">
      <alignment horizontal="center" vertical="center"/>
    </xf>
    <xf numFmtId="10" fontId="21" fillId="13" borderId="10" xfId="0" applyNumberFormat="1" applyFont="1" applyFill="1" applyBorder="1" applyAlignment="1">
      <alignment horizontal="center" vertical="center"/>
    </xf>
    <xf numFmtId="0" fontId="36" fillId="10" borderId="0" xfId="0" applyFont="1" applyFill="1" applyAlignment="1">
      <alignment horizontal="justify" vertical="justify" wrapText="1"/>
    </xf>
    <xf numFmtId="0" fontId="3" fillId="0" borderId="0" xfId="0" applyFont="1" applyAlignment="1">
      <alignment wrapText="1"/>
    </xf>
    <xf numFmtId="10" fontId="28" fillId="13" borderId="10" xfId="0" applyNumberFormat="1" applyFont="1" applyFill="1" applyBorder="1" applyAlignment="1">
      <alignment horizontal="center" vertical="center"/>
    </xf>
    <xf numFmtId="10" fontId="28" fillId="13" borderId="10" xfId="0" applyNumberFormat="1" applyFont="1" applyFill="1" applyBorder="1" applyAlignment="1">
      <alignment horizontal="center" vertical="center" wrapText="1"/>
    </xf>
    <xf numFmtId="43" fontId="10" fillId="16" borderId="10" xfId="77" applyFont="1" applyFill="1" applyBorder="1" applyAlignment="1">
      <alignment horizontal="left" vertical="center" wrapText="1"/>
    </xf>
    <xf numFmtId="0" fontId="0" fillId="0" borderId="0" xfId="0" applyAlignment="1">
      <alignment horizontal="center" vertical="center" wrapText="1"/>
    </xf>
    <xf numFmtId="0" fontId="6" fillId="0" borderId="0" xfId="0" applyFont="1"/>
    <xf numFmtId="0" fontId="16" fillId="0" borderId="10" xfId="0" applyFont="1" applyBorder="1" applyAlignment="1">
      <alignment vertical="center" wrapText="1"/>
    </xf>
    <xf numFmtId="0" fontId="0" fillId="0" borderId="14" xfId="0" applyBorder="1"/>
    <xf numFmtId="167" fontId="3" fillId="0" borderId="14" xfId="0" applyNumberFormat="1" applyFont="1" applyBorder="1"/>
    <xf numFmtId="0" fontId="5" fillId="0" borderId="37" xfId="0" applyFont="1" applyBorder="1" applyAlignment="1">
      <alignment horizontal="justify" vertical="center" wrapText="1"/>
    </xf>
    <xf numFmtId="0" fontId="10" fillId="8" borderId="10" xfId="0" applyFont="1" applyFill="1" applyBorder="1" applyAlignment="1">
      <alignment horizontal="left" vertical="center" wrapText="1"/>
    </xf>
    <xf numFmtId="43" fontId="3" fillId="0" borderId="0" xfId="77" applyFont="1"/>
    <xf numFmtId="0" fontId="7" fillId="0" borderId="0" xfId="0" applyFont="1"/>
    <xf numFmtId="43" fontId="7" fillId="0" borderId="0" xfId="77" applyFont="1"/>
    <xf numFmtId="43" fontId="51" fillId="0" borderId="0" xfId="0" applyNumberFormat="1" applyFont="1"/>
    <xf numFmtId="43" fontId="7" fillId="0" borderId="0" xfId="0" applyNumberFormat="1" applyFont="1"/>
    <xf numFmtId="43" fontId="21" fillId="0" borderId="0" xfId="77" applyFont="1"/>
    <xf numFmtId="0" fontId="5" fillId="10" borderId="46" xfId="0" applyFont="1" applyFill="1" applyBorder="1" applyAlignment="1">
      <alignment vertical="center" wrapText="1"/>
    </xf>
    <xf numFmtId="0" fontId="5" fillId="0" borderId="46" xfId="0" applyFont="1" applyBorder="1" applyAlignment="1">
      <alignment vertical="center" wrapText="1"/>
    </xf>
    <xf numFmtId="0" fontId="27" fillId="26" borderId="37" xfId="77" applyNumberFormat="1" applyFont="1" applyFill="1" applyBorder="1" applyAlignment="1">
      <alignment horizontal="center" vertical="center"/>
    </xf>
    <xf numFmtId="43" fontId="5" fillId="10" borderId="37" xfId="77" applyFont="1" applyFill="1" applyBorder="1" applyAlignment="1">
      <alignment horizontal="center" vertical="center"/>
    </xf>
    <xf numFmtId="0" fontId="27" fillId="26" borderId="38" xfId="77" applyNumberFormat="1" applyFont="1" applyFill="1" applyBorder="1" applyAlignment="1">
      <alignment horizontal="center" vertical="center"/>
    </xf>
    <xf numFmtId="0" fontId="27" fillId="26" borderId="50" xfId="77" applyNumberFormat="1" applyFont="1" applyFill="1" applyBorder="1" applyAlignment="1">
      <alignment horizontal="center" vertical="center"/>
    </xf>
    <xf numFmtId="0" fontId="40" fillId="3" borderId="34" xfId="0" applyFont="1" applyFill="1" applyBorder="1" applyAlignment="1">
      <alignment vertical="center"/>
    </xf>
    <xf numFmtId="0" fontId="0" fillId="10" borderId="0" xfId="0" applyFill="1"/>
    <xf numFmtId="0" fontId="35" fillId="10" borderId="14" xfId="0" applyFont="1" applyFill="1" applyBorder="1" applyAlignment="1">
      <alignment horizontal="justify" vertical="center"/>
    </xf>
    <xf numFmtId="0" fontId="31" fillId="10" borderId="0" xfId="0" applyFont="1" applyFill="1" applyAlignment="1">
      <alignment horizontal="justify" vertical="center" wrapText="1"/>
    </xf>
    <xf numFmtId="0" fontId="32" fillId="10" borderId="0" xfId="0" applyFont="1" applyFill="1" applyAlignment="1">
      <alignment horizontal="justify" vertical="center"/>
    </xf>
    <xf numFmtId="0" fontId="32" fillId="10" borderId="0" xfId="0" applyFont="1" applyFill="1" applyAlignment="1">
      <alignment horizontal="justify" vertical="center" wrapText="1"/>
    </xf>
    <xf numFmtId="0" fontId="0" fillId="10" borderId="14" xfId="0" applyFill="1" applyBorder="1"/>
    <xf numFmtId="43" fontId="46" fillId="10" borderId="48" xfId="77" applyFont="1" applyFill="1" applyBorder="1" applyAlignment="1">
      <alignment horizontal="center" vertical="center"/>
    </xf>
    <xf numFmtId="0" fontId="36" fillId="10" borderId="0" xfId="0" applyFont="1" applyFill="1" applyAlignment="1">
      <alignment horizontal="justify" vertical="justify" wrapText="1"/>
    </xf>
    <xf numFmtId="0" fontId="36" fillId="10" borderId="0" xfId="0" applyFont="1" applyFill="1" applyAlignment="1">
      <alignment horizontal="center" vertical="justify" wrapText="1"/>
    </xf>
    <xf numFmtId="0" fontId="36" fillId="10" borderId="0" xfId="0" applyFont="1" applyFill="1" applyAlignment="1">
      <alignment horizontal="justify" vertical="center" wrapText="1"/>
    </xf>
    <xf numFmtId="0" fontId="35" fillId="10" borderId="0" xfId="0" applyFont="1" applyFill="1" applyAlignment="1">
      <alignment horizontal="left" vertical="center" wrapText="1"/>
    </xf>
    <xf numFmtId="0" fontId="28" fillId="5"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28" fillId="13" borderId="4" xfId="0" applyFont="1" applyFill="1" applyBorder="1" applyAlignment="1">
      <alignment horizontal="center" vertical="center" wrapText="1"/>
    </xf>
    <xf numFmtId="0" fontId="5" fillId="13" borderId="11" xfId="0" applyFont="1" applyFill="1" applyBorder="1" applyAlignment="1">
      <alignment vertical="center"/>
    </xf>
    <xf numFmtId="0" fontId="5" fillId="13" borderId="5" xfId="0" applyFont="1" applyFill="1" applyBorder="1" applyAlignment="1">
      <alignment vertical="center"/>
    </xf>
    <xf numFmtId="0" fontId="36" fillId="10" borderId="0" xfId="0" applyFont="1" applyFill="1" applyAlignment="1">
      <alignment horizontal="justify" vertical="center"/>
    </xf>
    <xf numFmtId="0" fontId="35" fillId="10" borderId="0" xfId="0" applyFont="1" applyFill="1" applyAlignment="1">
      <alignment horizontal="justify" wrapText="1"/>
    </xf>
    <xf numFmtId="0" fontId="21" fillId="0" borderId="14" xfId="0" applyFont="1" applyBorder="1" applyAlignment="1">
      <alignment horizontal="center" vertical="center" wrapText="1"/>
    </xf>
    <xf numFmtId="0" fontId="31" fillId="10" borderId="0" xfId="0" applyFont="1" applyFill="1" applyAlignment="1">
      <alignment horizontal="left" vertical="center" wrapText="1"/>
    </xf>
    <xf numFmtId="0" fontId="32" fillId="10" borderId="0" xfId="0" applyFont="1" applyFill="1" applyAlignment="1">
      <alignment horizontal="left" vertical="center"/>
    </xf>
    <xf numFmtId="0" fontId="2" fillId="0" borderId="4" xfId="0" applyFont="1" applyBorder="1" applyAlignment="1">
      <alignment horizontal="left" vertical="center" wrapText="1"/>
    </xf>
    <xf numFmtId="0" fontId="5" fillId="0" borderId="5" xfId="0" applyFont="1" applyBorder="1"/>
    <xf numFmtId="0" fontId="28" fillId="5" borderId="9" xfId="0" applyFont="1" applyFill="1" applyBorder="1" applyAlignment="1">
      <alignment horizontal="center" vertical="center"/>
    </xf>
    <xf numFmtId="0" fontId="5" fillId="6" borderId="9" xfId="0" applyFont="1" applyFill="1" applyBorder="1" applyAlignment="1">
      <alignment horizontal="center" vertical="center"/>
    </xf>
    <xf numFmtId="0" fontId="27" fillId="5" borderId="1" xfId="0" applyFont="1" applyFill="1" applyBorder="1" applyAlignment="1">
      <alignment horizontal="center" vertical="center"/>
    </xf>
    <xf numFmtId="0" fontId="27" fillId="12" borderId="1" xfId="0" applyFont="1" applyFill="1" applyBorder="1" applyAlignment="1">
      <alignment horizontal="center" vertical="center" wrapText="1"/>
    </xf>
    <xf numFmtId="0" fontId="20" fillId="0" borderId="14" xfId="0" applyFont="1" applyBorder="1" applyAlignment="1">
      <alignment horizontal="center"/>
    </xf>
    <xf numFmtId="0" fontId="5" fillId="13" borderId="5" xfId="0" applyFont="1" applyFill="1" applyBorder="1"/>
    <xf numFmtId="0" fontId="27" fillId="13" borderId="4" xfId="0" applyFont="1" applyFill="1" applyBorder="1" applyAlignment="1">
      <alignment horizontal="center" vertical="center"/>
    </xf>
    <xf numFmtId="0" fontId="28" fillId="7" borderId="1" xfId="0" applyFont="1" applyFill="1" applyBorder="1" applyAlignment="1">
      <alignment horizontal="center" vertical="center"/>
    </xf>
    <xf numFmtId="0" fontId="5" fillId="8" borderId="2" xfId="0" applyFont="1" applyFill="1" applyBorder="1" applyAlignment="1">
      <alignment horizontal="center" vertical="center"/>
    </xf>
    <xf numFmtId="0" fontId="5" fillId="8" borderId="3" xfId="0" applyFont="1" applyFill="1" applyBorder="1" applyAlignment="1">
      <alignment horizontal="center" vertical="center"/>
    </xf>
    <xf numFmtId="0" fontId="5" fillId="13" borderId="11" xfId="0" applyFont="1" applyFill="1" applyBorder="1"/>
    <xf numFmtId="0" fontId="27" fillId="13" borderId="4" xfId="0" applyFont="1" applyFill="1" applyBorder="1" applyAlignment="1">
      <alignment horizontal="center" vertical="center" wrapText="1"/>
    </xf>
    <xf numFmtId="0" fontId="28" fillId="7" borderId="4" xfId="0" applyFont="1" applyFill="1" applyBorder="1" applyAlignment="1">
      <alignment horizontal="center" vertical="center" wrapText="1"/>
    </xf>
    <xf numFmtId="0" fontId="5" fillId="8" borderId="11" xfId="0" applyFont="1" applyFill="1" applyBorder="1" applyAlignment="1">
      <alignment horizontal="center" vertical="center"/>
    </xf>
    <xf numFmtId="0" fontId="5" fillId="8" borderId="5" xfId="0" applyFont="1" applyFill="1" applyBorder="1" applyAlignment="1">
      <alignment horizontal="center" vertical="center"/>
    </xf>
    <xf numFmtId="0" fontId="3" fillId="0" borderId="0" xfId="0" applyFont="1" applyAlignment="1">
      <alignment horizontal="left"/>
    </xf>
    <xf numFmtId="0" fontId="0" fillId="0" borderId="0" xfId="0"/>
    <xf numFmtId="0" fontId="6" fillId="0" borderId="4" xfId="0" applyFont="1" applyBorder="1" applyAlignment="1">
      <alignment horizontal="center" vertical="center" wrapText="1"/>
    </xf>
    <xf numFmtId="0" fontId="5" fillId="0" borderId="11" xfId="0" applyFont="1" applyBorder="1"/>
    <xf numFmtId="0" fontId="28" fillId="13" borderId="4" xfId="0" applyFont="1" applyFill="1" applyBorder="1" applyAlignment="1">
      <alignment horizontal="center" vertical="center"/>
    </xf>
    <xf numFmtId="0" fontId="28" fillId="7" borderId="7"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8" xfId="0" applyFont="1" applyFill="1" applyBorder="1"/>
    <xf numFmtId="0" fontId="5" fillId="8" borderId="9" xfId="0" applyFont="1" applyFill="1" applyBorder="1"/>
    <xf numFmtId="0" fontId="27" fillId="7" borderId="7" xfId="0" applyFont="1" applyFill="1" applyBorder="1" applyAlignment="1">
      <alignment horizontal="center" vertical="center"/>
    </xf>
    <xf numFmtId="0" fontId="36" fillId="10" borderId="0" xfId="0" applyFont="1" applyFill="1" applyAlignment="1">
      <alignment horizontal="left" vertical="center" wrapText="1"/>
    </xf>
    <xf numFmtId="0" fontId="32" fillId="10" borderId="0" xfId="0" applyFont="1" applyFill="1" applyAlignment="1">
      <alignment horizontal="left"/>
    </xf>
    <xf numFmtId="0" fontId="32" fillId="10" borderId="0" xfId="0" applyFont="1" applyFill="1" applyAlignment="1">
      <alignment horizontal="left" vertical="center" wrapText="1"/>
    </xf>
    <xf numFmtId="0" fontId="35" fillId="10" borderId="0" xfId="0" applyFont="1" applyFill="1" applyAlignment="1">
      <alignment horizontal="justify" vertical="center" wrapText="1"/>
    </xf>
    <xf numFmtId="0" fontId="36" fillId="10" borderId="0" xfId="0" applyFont="1" applyFill="1" applyAlignment="1">
      <alignment horizontal="justify"/>
    </xf>
    <xf numFmtId="0" fontId="8" fillId="8" borderId="4" xfId="0" applyFont="1" applyFill="1" applyBorder="1" applyAlignment="1">
      <alignment horizontal="center" vertical="center" wrapText="1"/>
    </xf>
    <xf numFmtId="0" fontId="40" fillId="8" borderId="5" xfId="0" applyFont="1" applyFill="1" applyBorder="1"/>
    <xf numFmtId="0" fontId="28" fillId="8" borderId="4" xfId="0" applyFont="1" applyFill="1" applyBorder="1" applyAlignment="1">
      <alignment horizontal="center" vertical="center" wrapText="1"/>
    </xf>
    <xf numFmtId="0" fontId="5" fillId="8" borderId="5" xfId="0" applyFont="1" applyFill="1" applyBorder="1"/>
    <xf numFmtId="0" fontId="6" fillId="8" borderId="16" xfId="0" applyFont="1" applyFill="1" applyBorder="1" applyAlignment="1">
      <alignment horizontal="center" vertical="center" wrapText="1"/>
    </xf>
    <xf numFmtId="0" fontId="5" fillId="8" borderId="17" xfId="0" applyFont="1" applyFill="1" applyBorder="1"/>
    <xf numFmtId="0" fontId="5" fillId="8" borderId="18" xfId="0" applyFont="1" applyFill="1" applyBorder="1"/>
    <xf numFmtId="0" fontId="5" fillId="8" borderId="19" xfId="0" applyFont="1" applyFill="1" applyBorder="1"/>
    <xf numFmtId="0" fontId="6" fillId="8" borderId="15" xfId="0" applyFont="1" applyFill="1" applyBorder="1" applyAlignment="1">
      <alignment horizontal="center" vertical="center" wrapText="1"/>
    </xf>
    <xf numFmtId="0" fontId="5" fillId="8" borderId="20" xfId="0" applyFont="1" applyFill="1" applyBorder="1"/>
    <xf numFmtId="0" fontId="2" fillId="8" borderId="15" xfId="0" applyFont="1" applyFill="1" applyBorder="1" applyAlignment="1">
      <alignment horizontal="center" vertical="center" wrapText="1"/>
    </xf>
    <xf numFmtId="0" fontId="27" fillId="8" borderId="20" xfId="0" applyFont="1" applyFill="1" applyBorder="1"/>
    <xf numFmtId="0" fontId="3" fillId="20" borderId="14" xfId="0" applyFont="1" applyFill="1" applyBorder="1" applyAlignment="1">
      <alignment horizontal="center" vertical="center"/>
    </xf>
    <xf numFmtId="0" fontId="3" fillId="20" borderId="32" xfId="0" applyFont="1" applyFill="1" applyBorder="1" applyAlignment="1">
      <alignment horizontal="center" vertical="center"/>
    </xf>
    <xf numFmtId="0" fontId="36" fillId="10" borderId="14" xfId="0" applyFont="1" applyFill="1" applyBorder="1" applyAlignment="1">
      <alignment horizontal="justify" vertical="center"/>
    </xf>
    <xf numFmtId="0" fontId="3" fillId="0" borderId="21"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2" xfId="0" applyFont="1" applyBorder="1" applyAlignment="1">
      <alignment horizontal="left"/>
    </xf>
    <xf numFmtId="0" fontId="5" fillId="0" borderId="12" xfId="0" applyFont="1" applyBorder="1"/>
    <xf numFmtId="0" fontId="31" fillId="10" borderId="0" xfId="0" applyFont="1" applyFill="1" applyAlignment="1">
      <alignment horizontal="justify" vertical="center" wrapText="1"/>
    </xf>
    <xf numFmtId="0" fontId="3" fillId="0" borderId="14" xfId="0" applyFont="1" applyBorder="1" applyAlignment="1">
      <alignment horizontal="left"/>
    </xf>
    <xf numFmtId="0" fontId="0" fillId="0" borderId="14" xfId="0" applyBorder="1"/>
    <xf numFmtId="49" fontId="27" fillId="12" borderId="1" xfId="0" applyNumberFormat="1" applyFont="1" applyFill="1" applyBorder="1" applyAlignment="1">
      <alignment horizontal="center" vertical="center"/>
    </xf>
    <xf numFmtId="0" fontId="27" fillId="13" borderId="5" xfId="0" applyFont="1" applyFill="1" applyBorder="1" applyAlignment="1">
      <alignment vertical="center"/>
    </xf>
    <xf numFmtId="0" fontId="27" fillId="13" borderId="5" xfId="0" applyFont="1" applyFill="1" applyBorder="1"/>
    <xf numFmtId="0" fontId="36" fillId="10" borderId="9" xfId="0" applyFont="1" applyFill="1" applyBorder="1" applyAlignment="1">
      <alignment horizontal="justify" vertical="center"/>
    </xf>
    <xf numFmtId="0" fontId="36" fillId="10" borderId="0" xfId="0" applyFont="1" applyFill="1" applyAlignment="1">
      <alignment horizontal="center" vertical="center" wrapText="1"/>
    </xf>
    <xf numFmtId="0" fontId="32" fillId="10" borderId="0" xfId="0" applyFont="1" applyFill="1" applyAlignment="1">
      <alignment horizontal="justify" vertical="center" wrapText="1"/>
    </xf>
    <xf numFmtId="0" fontId="32" fillId="10" borderId="0" xfId="0" applyFont="1" applyFill="1" applyAlignment="1">
      <alignment horizontal="justify" vertical="center"/>
    </xf>
    <xf numFmtId="0" fontId="0" fillId="0" borderId="0" xfId="0" applyAlignment="1">
      <alignment horizontal="center"/>
    </xf>
    <xf numFmtId="0" fontId="44" fillId="24" borderId="36" xfId="0" applyFont="1" applyFill="1" applyBorder="1" applyAlignment="1">
      <alignment horizontal="center" vertical="center" wrapText="1"/>
    </xf>
    <xf numFmtId="0" fontId="10" fillId="8" borderId="36" xfId="0" applyFont="1" applyFill="1" applyBorder="1" applyAlignment="1">
      <alignment horizontal="center" vertical="center"/>
    </xf>
    <xf numFmtId="0" fontId="45" fillId="0" borderId="47" xfId="0" applyFont="1" applyBorder="1" applyAlignment="1">
      <alignment horizontal="center" vertical="center"/>
    </xf>
    <xf numFmtId="0" fontId="45" fillId="0" borderId="48" xfId="0" applyFont="1" applyBorder="1" applyAlignment="1">
      <alignment horizontal="center" vertical="center"/>
    </xf>
    <xf numFmtId="0" fontId="45" fillId="0" borderId="49" xfId="0" applyFont="1" applyBorder="1" applyAlignment="1">
      <alignment horizontal="center" vertical="center"/>
    </xf>
    <xf numFmtId="0" fontId="10" fillId="8" borderId="43" xfId="0" applyFont="1" applyFill="1" applyBorder="1" applyAlignment="1">
      <alignment horizontal="center" vertical="center"/>
    </xf>
    <xf numFmtId="0" fontId="10" fillId="8" borderId="44" xfId="0" applyFont="1" applyFill="1" applyBorder="1" applyAlignment="1">
      <alignment horizontal="center" vertical="center"/>
    </xf>
    <xf numFmtId="0" fontId="10" fillId="8" borderId="45" xfId="0" applyFont="1" applyFill="1" applyBorder="1" applyAlignment="1">
      <alignment horizontal="center" vertical="center"/>
    </xf>
    <xf numFmtId="0" fontId="45" fillId="10" borderId="48" xfId="0" applyFont="1" applyFill="1" applyBorder="1" applyAlignment="1">
      <alignment horizontal="center" vertical="center"/>
    </xf>
    <xf numFmtId="0" fontId="47" fillId="8" borderId="47" xfId="0" applyFont="1" applyFill="1" applyBorder="1" applyAlignment="1">
      <alignment horizontal="center" vertical="center" wrapText="1"/>
    </xf>
    <xf numFmtId="0" fontId="47" fillId="8" borderId="48" xfId="0" applyFont="1" applyFill="1" applyBorder="1" applyAlignment="1">
      <alignment horizontal="center" vertical="center" wrapText="1"/>
    </xf>
    <xf numFmtId="0" fontId="47" fillId="8" borderId="49" xfId="0" applyFont="1" applyFill="1" applyBorder="1" applyAlignment="1">
      <alignment horizontal="center" vertical="center" wrapText="1"/>
    </xf>
    <xf numFmtId="0" fontId="6" fillId="3" borderId="1" xfId="0" applyFont="1" applyFill="1" applyBorder="1" applyAlignment="1">
      <alignment horizontal="center"/>
    </xf>
    <xf numFmtId="0" fontId="5" fillId="0" borderId="3" xfId="0" applyFont="1" applyBorder="1"/>
    <xf numFmtId="0" fontId="28" fillId="28" borderId="13" xfId="0" applyFont="1" applyFill="1" applyBorder="1" applyAlignment="1">
      <alignment horizontal="center" vertical="center"/>
    </xf>
    <xf numFmtId="0" fontId="27" fillId="8" borderId="13" xfId="0" applyFont="1" applyFill="1" applyBorder="1"/>
    <xf numFmtId="0" fontId="53" fillId="0" borderId="30" xfId="2" applyFont="1" applyBorder="1" applyAlignment="1">
      <alignment horizontal="justify" wrapText="1"/>
    </xf>
    <xf numFmtId="0" fontId="10" fillId="27" borderId="22" xfId="0" applyFont="1" applyFill="1" applyBorder="1" applyAlignment="1">
      <alignment horizontal="center" vertical="center"/>
    </xf>
    <xf numFmtId="0" fontId="10" fillId="27" borderId="23" xfId="0" applyFont="1" applyFill="1" applyBorder="1" applyAlignment="1">
      <alignment horizontal="center" vertical="center"/>
    </xf>
    <xf numFmtId="0" fontId="10" fillId="27" borderId="24" xfId="0" applyFont="1" applyFill="1" applyBorder="1" applyAlignment="1">
      <alignment horizontal="center" vertical="center"/>
    </xf>
    <xf numFmtId="0" fontId="21" fillId="0" borderId="40" xfId="0" applyFont="1" applyBorder="1" applyAlignment="1">
      <alignment horizontal="center" vertical="center" wrapText="1"/>
    </xf>
    <xf numFmtId="0" fontId="8" fillId="2" borderId="27" xfId="0" applyFont="1" applyFill="1" applyBorder="1" applyAlignment="1">
      <alignment horizontal="center" vertical="center"/>
    </xf>
    <xf numFmtId="0" fontId="40" fillId="0" borderId="28" xfId="0" applyFont="1" applyBorder="1"/>
    <xf numFmtId="0" fontId="40" fillId="0" borderId="29" xfId="0" applyFont="1" applyBorder="1"/>
  </cellXfs>
  <cellStyles count="79">
    <cellStyle name="Moeda" xfId="1" builtinId="4"/>
    <cellStyle name="Moeda 10" xfId="4" xr:uid="{00000000-0005-0000-0000-000002000000}"/>
    <cellStyle name="Moeda 11" xfId="5" xr:uid="{00000000-0005-0000-0000-000003000000}"/>
    <cellStyle name="Moeda 2" xfId="6" xr:uid="{00000000-0005-0000-0000-000004000000}"/>
    <cellStyle name="Moeda 2 2" xfId="7" xr:uid="{00000000-0005-0000-0000-000005000000}"/>
    <cellStyle name="Moeda 2 3" xfId="8" xr:uid="{00000000-0005-0000-0000-000006000000}"/>
    <cellStyle name="Moeda 2_Proposta Brasev" xfId="9" xr:uid="{00000000-0005-0000-0000-000007000000}"/>
    <cellStyle name="Moeda 3" xfId="10" xr:uid="{00000000-0005-0000-0000-000008000000}"/>
    <cellStyle name="Moeda 3 2" xfId="11" xr:uid="{00000000-0005-0000-0000-000009000000}"/>
    <cellStyle name="Moeda 4" xfId="12" xr:uid="{00000000-0005-0000-0000-00000A000000}"/>
    <cellStyle name="Moeda 5" xfId="13" xr:uid="{00000000-0005-0000-0000-00000B000000}"/>
    <cellStyle name="Moeda 5 2" xfId="14" xr:uid="{00000000-0005-0000-0000-00000C000000}"/>
    <cellStyle name="Moeda 5 3" xfId="15" xr:uid="{00000000-0005-0000-0000-00000D000000}"/>
    <cellStyle name="Moeda 5 4" xfId="16" xr:uid="{00000000-0005-0000-0000-00000E000000}"/>
    <cellStyle name="Moeda 5 5" xfId="17" xr:uid="{00000000-0005-0000-0000-00000F000000}"/>
    <cellStyle name="Moeda 6" xfId="18" xr:uid="{00000000-0005-0000-0000-000010000000}"/>
    <cellStyle name="Moeda 6 2" xfId="19" xr:uid="{00000000-0005-0000-0000-000011000000}"/>
    <cellStyle name="Moeda 6 3" xfId="20" xr:uid="{00000000-0005-0000-0000-000012000000}"/>
    <cellStyle name="Moeda 6 4" xfId="21" xr:uid="{00000000-0005-0000-0000-000013000000}"/>
    <cellStyle name="Moeda 6 5" xfId="22" xr:uid="{00000000-0005-0000-0000-000014000000}"/>
    <cellStyle name="Moeda 7" xfId="23" xr:uid="{00000000-0005-0000-0000-000015000000}"/>
    <cellStyle name="Moeda 7 2" xfId="24" xr:uid="{00000000-0005-0000-0000-000016000000}"/>
    <cellStyle name="Moeda 7 3" xfId="25" xr:uid="{00000000-0005-0000-0000-000017000000}"/>
    <cellStyle name="Moeda 7 4" xfId="26" xr:uid="{00000000-0005-0000-0000-000018000000}"/>
    <cellStyle name="Moeda 7 5" xfId="27" xr:uid="{00000000-0005-0000-0000-000019000000}"/>
    <cellStyle name="Moeda 8" xfId="28" xr:uid="{00000000-0005-0000-0000-00001A000000}"/>
    <cellStyle name="Moeda 9" xfId="29" xr:uid="{00000000-0005-0000-0000-00001B000000}"/>
    <cellStyle name="Normal" xfId="0" builtinId="0"/>
    <cellStyle name="Normal 10" xfId="30" xr:uid="{00000000-0005-0000-0000-00001D000000}"/>
    <cellStyle name="Normal 2" xfId="31" xr:uid="{00000000-0005-0000-0000-00001E000000}"/>
    <cellStyle name="Normal 2 2" xfId="2" xr:uid="{00000000-0005-0000-0000-00001F000000}"/>
    <cellStyle name="Normal 2 2 2" xfId="32" xr:uid="{00000000-0005-0000-0000-000020000000}"/>
    <cellStyle name="Normal 2 3" xfId="3" xr:uid="{00000000-0005-0000-0000-000021000000}"/>
    <cellStyle name="Normal 2 4" xfId="33" xr:uid="{00000000-0005-0000-0000-000022000000}"/>
    <cellStyle name="Normal 2 4 2" xfId="34" xr:uid="{00000000-0005-0000-0000-000023000000}"/>
    <cellStyle name="Normal 2 4 3" xfId="35" xr:uid="{00000000-0005-0000-0000-000024000000}"/>
    <cellStyle name="Normal 3" xfId="36" xr:uid="{00000000-0005-0000-0000-000025000000}"/>
    <cellStyle name="Normal 3 2" xfId="37" xr:uid="{00000000-0005-0000-0000-000026000000}"/>
    <cellStyle name="Normal 4" xfId="38" xr:uid="{00000000-0005-0000-0000-000027000000}"/>
    <cellStyle name="Normal 5" xfId="39" xr:uid="{00000000-0005-0000-0000-000028000000}"/>
    <cellStyle name="Normal 5 2" xfId="40" xr:uid="{00000000-0005-0000-0000-000029000000}"/>
    <cellStyle name="Normal 6" xfId="41" xr:uid="{00000000-0005-0000-0000-00002A000000}"/>
    <cellStyle name="Normal 6 2" xfId="42" xr:uid="{00000000-0005-0000-0000-00002B000000}"/>
    <cellStyle name="Normal 7" xfId="43" xr:uid="{00000000-0005-0000-0000-00002C000000}"/>
    <cellStyle name="Normal 7 2" xfId="44" xr:uid="{00000000-0005-0000-0000-00002D000000}"/>
    <cellStyle name="Normal 8" xfId="45" xr:uid="{00000000-0005-0000-0000-00002E000000}"/>
    <cellStyle name="Normal 9" xfId="46" xr:uid="{00000000-0005-0000-0000-00002F000000}"/>
    <cellStyle name="Porcentagem" xfId="78" builtinId="5"/>
    <cellStyle name="Porcentagem 2" xfId="47" xr:uid="{00000000-0005-0000-0000-000030000000}"/>
    <cellStyle name="Porcentagem 2 2" xfId="48" xr:uid="{00000000-0005-0000-0000-000031000000}"/>
    <cellStyle name="Porcentagem 3" xfId="49" xr:uid="{00000000-0005-0000-0000-000032000000}"/>
    <cellStyle name="Porcentagem 4" xfId="50" xr:uid="{00000000-0005-0000-0000-000033000000}"/>
    <cellStyle name="Porcentagem 5" xfId="51" xr:uid="{00000000-0005-0000-0000-000034000000}"/>
    <cellStyle name="Separador de milhares 2" xfId="52" xr:uid="{00000000-0005-0000-0000-000035000000}"/>
    <cellStyle name="Separador de milhares 2 2" xfId="53" xr:uid="{00000000-0005-0000-0000-000036000000}"/>
    <cellStyle name="Separador de milhares 2_Proposta Brasev" xfId="54" xr:uid="{00000000-0005-0000-0000-000037000000}"/>
    <cellStyle name="Separador de milhares 3" xfId="55" xr:uid="{00000000-0005-0000-0000-000038000000}"/>
    <cellStyle name="Separador de milhares 4" xfId="56" xr:uid="{00000000-0005-0000-0000-000039000000}"/>
    <cellStyle name="Separador de milhares 5" xfId="57" xr:uid="{00000000-0005-0000-0000-00003A000000}"/>
    <cellStyle name="Título 1 1" xfId="58" xr:uid="{00000000-0005-0000-0000-00003B000000}"/>
    <cellStyle name="Título 1 1 1" xfId="59" xr:uid="{00000000-0005-0000-0000-00003C000000}"/>
    <cellStyle name="Título 1 1 1 1" xfId="60" xr:uid="{00000000-0005-0000-0000-00003D000000}"/>
    <cellStyle name="Vírgula" xfId="77" builtinId="3"/>
    <cellStyle name="Vírgula 2" xfId="61" xr:uid="{00000000-0005-0000-0000-00003E000000}"/>
    <cellStyle name="Vírgula 3" xfId="62" xr:uid="{00000000-0005-0000-0000-00003F000000}"/>
    <cellStyle name="Vírgula 3 2" xfId="63" xr:uid="{00000000-0005-0000-0000-000040000000}"/>
    <cellStyle name="Vírgula 3 2 2" xfId="64" xr:uid="{00000000-0005-0000-0000-000041000000}"/>
    <cellStyle name="Vírgula 3 3" xfId="65" xr:uid="{00000000-0005-0000-0000-000042000000}"/>
    <cellStyle name="Vírgula 4" xfId="66" xr:uid="{00000000-0005-0000-0000-000043000000}"/>
    <cellStyle name="Vírgula 4 2" xfId="67" xr:uid="{00000000-0005-0000-0000-000044000000}"/>
    <cellStyle name="Vírgula 4 2 2" xfId="68" xr:uid="{00000000-0005-0000-0000-000045000000}"/>
    <cellStyle name="Vírgula 4 3" xfId="69" xr:uid="{00000000-0005-0000-0000-000046000000}"/>
    <cellStyle name="Vírgula 5" xfId="70" xr:uid="{00000000-0005-0000-0000-000047000000}"/>
    <cellStyle name="Vírgula 5 2" xfId="71" xr:uid="{00000000-0005-0000-0000-000048000000}"/>
    <cellStyle name="Vírgula 5 2 2" xfId="72" xr:uid="{00000000-0005-0000-0000-000049000000}"/>
    <cellStyle name="Vírgula 5 3" xfId="73" xr:uid="{00000000-0005-0000-0000-00004A000000}"/>
    <cellStyle name="Vírgula 6" xfId="74" xr:uid="{00000000-0005-0000-0000-00004B000000}"/>
    <cellStyle name="Vírgula 6 2" xfId="75" xr:uid="{00000000-0005-0000-0000-00004C000000}"/>
    <cellStyle name="Vírgula 7" xfId="76"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139740</xdr:rowOff>
    </xdr:to>
    <xdr:pic>
      <xdr:nvPicPr>
        <xdr:cNvPr id="4" name="Imagem 3" descr="Timbre">
          <a:extLst>
            <a:ext uri="{FF2B5EF4-FFF2-40B4-BE49-F238E27FC236}">
              <a16:creationId xmlns:a16="http://schemas.microsoft.com/office/drawing/2014/main" id="{80902AF1-4E92-5F44-48F0-4A058C7CBB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9342" y="69273"/>
          <a:ext cx="649432" cy="6387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139740</xdr:rowOff>
    </xdr:to>
    <xdr:pic>
      <xdr:nvPicPr>
        <xdr:cNvPr id="2" name="Imagem 1" descr="Timbre">
          <a:extLst>
            <a:ext uri="{FF2B5EF4-FFF2-40B4-BE49-F238E27FC236}">
              <a16:creationId xmlns:a16="http://schemas.microsoft.com/office/drawing/2014/main" id="{CBD413D0-CDBF-4089-BD20-683ED82B63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744" y="66098"/>
          <a:ext cx="649432" cy="648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139740</xdr:rowOff>
    </xdr:to>
    <xdr:pic>
      <xdr:nvPicPr>
        <xdr:cNvPr id="2" name="Imagem 1" descr="Timbre">
          <a:extLst>
            <a:ext uri="{FF2B5EF4-FFF2-40B4-BE49-F238E27FC236}">
              <a16:creationId xmlns:a16="http://schemas.microsoft.com/office/drawing/2014/main" id="{7FCF41AC-ACB7-4527-AD43-9203D84817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744" y="66098"/>
          <a:ext cx="649432" cy="648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142915</xdr:rowOff>
    </xdr:to>
    <xdr:pic>
      <xdr:nvPicPr>
        <xdr:cNvPr id="2" name="Imagem 1" descr="Timbre">
          <a:extLst>
            <a:ext uri="{FF2B5EF4-FFF2-40B4-BE49-F238E27FC236}">
              <a16:creationId xmlns:a16="http://schemas.microsoft.com/office/drawing/2014/main" id="{BD20F379-6251-41A0-8C51-31B565BFB9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744" y="66098"/>
          <a:ext cx="649432" cy="64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142915</xdr:rowOff>
    </xdr:to>
    <xdr:pic>
      <xdr:nvPicPr>
        <xdr:cNvPr id="2" name="Imagem 1" descr="Timbre">
          <a:extLst>
            <a:ext uri="{FF2B5EF4-FFF2-40B4-BE49-F238E27FC236}">
              <a16:creationId xmlns:a16="http://schemas.microsoft.com/office/drawing/2014/main" id="{92D373A7-79AB-46A2-ABE7-AB3B0BBE60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744" y="66098"/>
          <a:ext cx="649432" cy="64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139740</xdr:rowOff>
    </xdr:to>
    <xdr:pic>
      <xdr:nvPicPr>
        <xdr:cNvPr id="2" name="Imagem 1" descr="Timbre">
          <a:extLst>
            <a:ext uri="{FF2B5EF4-FFF2-40B4-BE49-F238E27FC236}">
              <a16:creationId xmlns:a16="http://schemas.microsoft.com/office/drawing/2014/main" id="{FA3DBD87-8551-401B-9B1C-3FB2BD6C0A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36744" y="66098"/>
          <a:ext cx="649432" cy="64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5321513</xdr:colOff>
      <xdr:row>0</xdr:row>
      <xdr:rowOff>66487</xdr:rowOff>
    </xdr:from>
    <xdr:to>
      <xdr:col>1</xdr:col>
      <xdr:colOff>5970945</xdr:colOff>
      <xdr:row>3</xdr:row>
      <xdr:rowOff>171879</xdr:rowOff>
    </xdr:to>
    <xdr:pic>
      <xdr:nvPicPr>
        <xdr:cNvPr id="3" name="Imagem 2" descr="Timbre">
          <a:extLst>
            <a:ext uri="{FF2B5EF4-FFF2-40B4-BE49-F238E27FC236}">
              <a16:creationId xmlns:a16="http://schemas.microsoft.com/office/drawing/2014/main" id="{81D7A524-9EE9-43EF-9FF4-03DEC6A32B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35888" y="66487"/>
          <a:ext cx="649432" cy="648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135894</xdr:colOff>
      <xdr:row>0</xdr:row>
      <xdr:rowOff>69273</xdr:rowOff>
    </xdr:from>
    <xdr:to>
      <xdr:col>2</xdr:col>
      <xdr:colOff>782604</xdr:colOff>
      <xdr:row>3</xdr:row>
      <xdr:rowOff>139740</xdr:rowOff>
    </xdr:to>
    <xdr:pic>
      <xdr:nvPicPr>
        <xdr:cNvPr id="2" name="Imagem 1" descr="Timbre">
          <a:extLst>
            <a:ext uri="{FF2B5EF4-FFF2-40B4-BE49-F238E27FC236}">
              <a16:creationId xmlns:a16="http://schemas.microsoft.com/office/drawing/2014/main" id="{EED691B6-285F-45D5-A3CF-0954EF9227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4874" y="69273"/>
          <a:ext cx="646710" cy="6536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Q234"/>
  <sheetViews>
    <sheetView showGridLines="0" zoomScaleNormal="100" workbookViewId="0">
      <selection activeCell="G9" sqref="G9"/>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257" t="s">
        <v>117</v>
      </c>
      <c r="B5" s="257"/>
      <c r="C5" s="257"/>
    </row>
    <row r="6" spans="1:17" ht="15" customHeight="1">
      <c r="A6" s="257" t="s">
        <v>118</v>
      </c>
      <c r="B6" s="257"/>
      <c r="C6" s="257"/>
    </row>
    <row r="7" spans="1:17" ht="15" customHeight="1">
      <c r="A7" s="257" t="s">
        <v>123</v>
      </c>
      <c r="B7" s="257"/>
      <c r="C7" s="257"/>
    </row>
    <row r="8" spans="1:17" ht="12" customHeight="1">
      <c r="A8" s="3"/>
      <c r="B8" s="3"/>
      <c r="C8" s="3"/>
      <c r="D8" s="2"/>
      <c r="E8" s="2"/>
      <c r="F8" s="2"/>
      <c r="G8" s="2"/>
      <c r="H8" s="2"/>
      <c r="I8" s="2"/>
      <c r="J8" s="2"/>
      <c r="K8" s="2"/>
      <c r="L8" s="2"/>
      <c r="M8" s="2"/>
      <c r="N8" s="2"/>
      <c r="O8" s="2"/>
      <c r="P8" s="2"/>
    </row>
    <row r="9" spans="1:17" ht="19" customHeight="1">
      <c r="A9" s="264" t="s">
        <v>194</v>
      </c>
      <c r="B9" s="264"/>
      <c r="C9" s="264"/>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22.5" customHeight="1">
      <c r="A11" s="265" t="s">
        <v>237</v>
      </c>
      <c r="B11" s="265"/>
      <c r="C11" s="265"/>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260" t="s">
        <v>252</v>
      </c>
      <c r="B13" s="261"/>
      <c r="C13" s="6"/>
      <c r="D13" s="4"/>
      <c r="E13" s="214"/>
      <c r="F13" s="2"/>
      <c r="G13" s="2"/>
      <c r="H13" s="2"/>
      <c r="I13" s="2"/>
      <c r="J13" s="2"/>
      <c r="K13" s="2"/>
      <c r="L13" s="2"/>
      <c r="M13" s="2"/>
      <c r="N13" s="2"/>
      <c r="O13" s="2"/>
      <c r="P13" s="2"/>
      <c r="Q13" s="2"/>
    </row>
    <row r="14" spans="1:17" ht="12" customHeight="1">
      <c r="A14" s="260" t="s">
        <v>265</v>
      </c>
      <c r="B14" s="261"/>
      <c r="C14" s="7"/>
      <c r="D14" s="4"/>
      <c r="E14" s="2"/>
      <c r="F14" s="2"/>
      <c r="G14" s="2"/>
      <c r="H14" s="2"/>
      <c r="I14" s="2"/>
      <c r="J14" s="2"/>
      <c r="K14" s="2"/>
      <c r="L14" s="2"/>
      <c r="M14" s="2"/>
      <c r="N14" s="2"/>
      <c r="O14" s="2"/>
      <c r="P14" s="2"/>
      <c r="Q14" s="2"/>
    </row>
    <row r="15" spans="1:17" ht="12" customHeight="1">
      <c r="A15" s="260" t="s">
        <v>121</v>
      </c>
      <c r="B15" s="261"/>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262" t="s">
        <v>0</v>
      </c>
      <c r="B17" s="263"/>
      <c r="C17" s="263"/>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262" t="s">
        <v>10</v>
      </c>
      <c r="B23" s="263"/>
      <c r="C23" s="263"/>
      <c r="D23" s="2"/>
      <c r="E23" s="2"/>
      <c r="F23" s="2"/>
      <c r="G23" s="2"/>
      <c r="H23" s="2"/>
      <c r="I23" s="2"/>
      <c r="J23" s="2"/>
      <c r="K23" s="2"/>
      <c r="L23" s="2"/>
      <c r="M23" s="2"/>
      <c r="N23" s="2"/>
      <c r="O23" s="2"/>
      <c r="P23" s="2"/>
      <c r="Q23" s="2"/>
    </row>
    <row r="24" spans="1:17" ht="23.5" customHeight="1">
      <c r="A24" s="73">
        <v>1</v>
      </c>
      <c r="B24" s="15" t="s">
        <v>11</v>
      </c>
      <c r="C24" s="16" t="str">
        <f>A11</f>
        <v>RECEPCIONISTA COM PERICULOSIDADE</v>
      </c>
      <c r="D24" s="2"/>
      <c r="E24" s="2"/>
      <c r="F24" s="2"/>
      <c r="G24" s="2"/>
      <c r="H24" s="2"/>
      <c r="I24" s="2"/>
      <c r="J24" s="2"/>
      <c r="K24" s="2"/>
      <c r="L24" s="2"/>
      <c r="M24" s="2"/>
      <c r="N24" s="2"/>
      <c r="O24" s="2"/>
      <c r="P24" s="2"/>
      <c r="Q24" s="2"/>
    </row>
    <row r="25" spans="1:17" ht="12" customHeight="1">
      <c r="A25" s="73">
        <v>2</v>
      </c>
      <c r="B25" s="15" t="s">
        <v>12</v>
      </c>
      <c r="C25" s="73" t="s">
        <v>177</v>
      </c>
      <c r="D25" s="2"/>
      <c r="E25" s="2"/>
      <c r="F25" s="2"/>
      <c r="G25" s="17"/>
      <c r="H25" s="2"/>
      <c r="I25" s="2"/>
      <c r="J25" s="2"/>
      <c r="K25" s="2"/>
      <c r="L25" s="2"/>
      <c r="M25" s="2"/>
      <c r="N25" s="2"/>
      <c r="O25" s="2"/>
      <c r="P25" s="2"/>
      <c r="Q25" s="2"/>
    </row>
    <row r="26" spans="1:17" ht="12" customHeight="1">
      <c r="A26" s="73">
        <v>3</v>
      </c>
      <c r="B26" s="15" t="s">
        <v>113</v>
      </c>
      <c r="C26" s="76"/>
      <c r="D26" s="2"/>
      <c r="E26" s="2"/>
      <c r="F26" s="2"/>
      <c r="G26" s="2"/>
      <c r="H26" s="2"/>
      <c r="I26" s="2"/>
      <c r="J26" s="2"/>
      <c r="K26" s="2"/>
      <c r="L26" s="2"/>
      <c r="M26" s="2"/>
      <c r="N26" s="2"/>
      <c r="O26" s="2"/>
      <c r="P26" s="2"/>
      <c r="Q26" s="2"/>
    </row>
    <row r="27" spans="1:17" ht="23.5" customHeight="1">
      <c r="A27" s="73">
        <v>4</v>
      </c>
      <c r="B27" s="15" t="s">
        <v>13</v>
      </c>
      <c r="C27" s="24" t="str">
        <f>C24</f>
        <v>RECEPCIONISTA COM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7"/>
      <c r="B29" s="278"/>
      <c r="C29" s="278"/>
      <c r="D29" s="19"/>
      <c r="E29" s="2"/>
      <c r="F29" s="2"/>
      <c r="G29" s="2"/>
      <c r="H29" s="2"/>
      <c r="I29" s="2"/>
      <c r="J29" s="2"/>
      <c r="K29" s="2"/>
      <c r="L29" s="2"/>
      <c r="M29" s="2"/>
      <c r="N29" s="2"/>
      <c r="O29" s="2"/>
      <c r="P29" s="2"/>
      <c r="Q29" s="2"/>
    </row>
    <row r="30" spans="1:17" ht="12" customHeight="1">
      <c r="A30" s="258" t="s">
        <v>129</v>
      </c>
      <c r="B30" s="258"/>
      <c r="C30" s="258"/>
      <c r="D30" s="258"/>
      <c r="E30" s="258"/>
      <c r="F30" s="258"/>
      <c r="G30" s="258"/>
      <c r="H30" s="258"/>
      <c r="I30" s="258"/>
      <c r="J30" s="258"/>
      <c r="K30" s="258"/>
      <c r="L30" s="2"/>
      <c r="M30" s="2"/>
      <c r="N30" s="2"/>
      <c r="O30" s="2"/>
      <c r="P30" s="2"/>
      <c r="Q30" s="2"/>
    </row>
    <row r="31" spans="1:17" ht="12" customHeight="1">
      <c r="A31" s="259" t="s">
        <v>131</v>
      </c>
      <c r="B31" s="259"/>
      <c r="C31" s="259"/>
      <c r="D31" s="259"/>
      <c r="E31" s="259"/>
      <c r="F31" s="259"/>
      <c r="G31" s="259"/>
      <c r="H31" s="259"/>
      <c r="I31" s="259"/>
      <c r="J31" s="259"/>
      <c r="K31" s="259"/>
      <c r="L31" s="2"/>
      <c r="M31" s="2"/>
      <c r="N31" s="2"/>
      <c r="O31" s="2"/>
      <c r="P31" s="2"/>
      <c r="Q31" s="2"/>
    </row>
    <row r="32" spans="1:17" ht="12" customHeight="1">
      <c r="A32" s="259" t="s">
        <v>132</v>
      </c>
      <c r="B32" s="259"/>
      <c r="C32" s="259"/>
      <c r="D32" s="259"/>
      <c r="E32" s="259"/>
      <c r="F32" s="259"/>
      <c r="G32" s="259"/>
      <c r="H32" s="259"/>
      <c r="I32" s="259"/>
      <c r="J32" s="259"/>
      <c r="K32" s="259"/>
      <c r="L32" s="2"/>
      <c r="M32" s="2"/>
      <c r="N32" s="2"/>
      <c r="O32" s="2"/>
      <c r="P32" s="2"/>
      <c r="Q32" s="2"/>
    </row>
    <row r="33" spans="1:17" ht="12" customHeight="1">
      <c r="A33" s="289" t="s">
        <v>130</v>
      </c>
      <c r="B33" s="289"/>
      <c r="C33" s="289"/>
      <c r="D33" s="289"/>
      <c r="E33" s="289"/>
      <c r="F33" s="289"/>
      <c r="G33" s="289"/>
      <c r="H33" s="289"/>
      <c r="I33" s="289"/>
      <c r="J33" s="289"/>
      <c r="K33" s="289"/>
      <c r="L33" s="2"/>
      <c r="M33" s="2"/>
      <c r="N33" s="2"/>
      <c r="O33" s="2"/>
      <c r="P33" s="2"/>
      <c r="Q33" s="2"/>
    </row>
    <row r="34" spans="1:17" ht="12" customHeight="1">
      <c r="A34" s="290" t="s">
        <v>243</v>
      </c>
      <c r="B34" s="290"/>
      <c r="C34" s="290"/>
      <c r="D34" s="290"/>
      <c r="E34" s="290"/>
      <c r="F34" s="290"/>
      <c r="G34" s="290"/>
      <c r="H34" s="290"/>
      <c r="I34" s="290"/>
      <c r="J34" s="290"/>
      <c r="K34" s="290"/>
      <c r="L34" s="2"/>
      <c r="M34" s="2"/>
      <c r="N34" s="2"/>
      <c r="O34" s="2"/>
      <c r="P34" s="2"/>
      <c r="Q34" s="2"/>
    </row>
    <row r="35" spans="1:17" ht="12" customHeight="1">
      <c r="A35" s="290" t="s">
        <v>133</v>
      </c>
      <c r="B35" s="290"/>
      <c r="C35" s="290"/>
      <c r="D35" s="290"/>
      <c r="E35" s="290"/>
      <c r="F35" s="290"/>
      <c r="G35" s="290"/>
      <c r="H35" s="290"/>
      <c r="I35" s="290"/>
      <c r="J35" s="290"/>
      <c r="K35" s="290"/>
      <c r="L35" s="2"/>
      <c r="M35" s="2"/>
      <c r="N35" s="2"/>
      <c r="O35" s="2"/>
      <c r="P35" s="2"/>
      <c r="Q35" s="2"/>
    </row>
    <row r="36" spans="1:17" ht="12" customHeight="1">
      <c r="A36" s="13"/>
      <c r="D36" s="19"/>
      <c r="E36" s="2"/>
      <c r="F36" s="2"/>
      <c r="G36" s="2"/>
      <c r="H36" s="2"/>
      <c r="I36" s="2"/>
      <c r="J36" s="2"/>
      <c r="K36" s="2"/>
      <c r="L36" s="2"/>
      <c r="M36" s="2"/>
      <c r="N36" s="2"/>
      <c r="O36" s="2"/>
      <c r="P36" s="2"/>
      <c r="Q36" s="2"/>
    </row>
    <row r="37" spans="1:17" ht="12" customHeight="1">
      <c r="A37" s="13"/>
      <c r="D37" s="19"/>
      <c r="E37" s="2"/>
      <c r="F37" s="2"/>
      <c r="G37" s="2"/>
      <c r="H37" s="2"/>
      <c r="I37" s="2"/>
      <c r="J37" s="2"/>
      <c r="K37" s="2"/>
      <c r="L37" s="2"/>
      <c r="M37" s="2"/>
      <c r="N37" s="2"/>
      <c r="O37" s="2"/>
      <c r="P37" s="2"/>
      <c r="Q37" s="2"/>
    </row>
    <row r="38" spans="1:17" ht="19" customHeight="1">
      <c r="A38" s="249" t="s">
        <v>15</v>
      </c>
      <c r="B38" s="250"/>
      <c r="C38" s="251"/>
      <c r="D38" s="2"/>
      <c r="E38" s="2"/>
      <c r="F38" s="2"/>
      <c r="G38" s="2"/>
      <c r="H38" s="2"/>
      <c r="I38" s="2"/>
      <c r="J38" s="2"/>
      <c r="K38" s="2"/>
      <c r="L38" s="2"/>
      <c r="M38" s="2"/>
      <c r="N38" s="2"/>
      <c r="O38" s="2"/>
      <c r="P38" s="2"/>
      <c r="Q38" s="2"/>
    </row>
    <row r="39" spans="1:17" ht="12" customHeight="1">
      <c r="A39" s="16">
        <v>1</v>
      </c>
      <c r="B39" s="16" t="s">
        <v>16</v>
      </c>
      <c r="C39" s="16" t="s">
        <v>17</v>
      </c>
      <c r="D39" s="2"/>
      <c r="E39" s="2"/>
      <c r="F39" s="2"/>
      <c r="G39" s="2"/>
      <c r="H39" s="2"/>
      <c r="I39" s="2"/>
      <c r="J39" s="2"/>
      <c r="K39" s="2"/>
      <c r="L39" s="2"/>
      <c r="M39" s="2"/>
      <c r="N39" s="2"/>
      <c r="O39" s="2"/>
      <c r="P39" s="2"/>
      <c r="Q39" s="2"/>
    </row>
    <row r="40" spans="1:17" ht="12" customHeight="1">
      <c r="A40" s="24" t="s">
        <v>1</v>
      </c>
      <c r="B40" s="15" t="s">
        <v>18</v>
      </c>
      <c r="C40" s="77">
        <f>C26</f>
        <v>0</v>
      </c>
      <c r="D40" s="2"/>
      <c r="E40" s="67"/>
      <c r="F40" s="2"/>
      <c r="G40" s="67"/>
      <c r="H40" s="2"/>
      <c r="I40" s="2"/>
      <c r="J40" s="2"/>
      <c r="K40" s="2"/>
      <c r="L40" s="2"/>
      <c r="M40" s="2"/>
      <c r="N40" s="2"/>
      <c r="O40" s="2"/>
      <c r="P40" s="2"/>
      <c r="Q40" s="2"/>
    </row>
    <row r="41" spans="1:17" ht="25" customHeight="1">
      <c r="A41" s="24" t="s">
        <v>3</v>
      </c>
      <c r="B41" s="220" t="s">
        <v>247</v>
      </c>
      <c r="C41" s="77">
        <f>(C40/100)*30</f>
        <v>0</v>
      </c>
      <c r="D41" s="67"/>
      <c r="E41" s="2"/>
      <c r="F41" s="2"/>
      <c r="G41" s="67"/>
      <c r="H41" s="2"/>
      <c r="I41" s="2"/>
      <c r="J41" s="2"/>
      <c r="K41" s="2"/>
      <c r="L41" s="2"/>
      <c r="M41" s="2"/>
      <c r="N41" s="2"/>
      <c r="O41" s="2"/>
      <c r="P41" s="2"/>
      <c r="Q41" s="2"/>
    </row>
    <row r="42" spans="1:17" ht="12" customHeight="1">
      <c r="A42" s="24" t="s">
        <v>6</v>
      </c>
      <c r="B42" s="15" t="s">
        <v>19</v>
      </c>
      <c r="C42" s="78">
        <v>0</v>
      </c>
      <c r="D42" s="2"/>
      <c r="E42" s="2"/>
      <c r="F42" s="2"/>
      <c r="G42" s="2"/>
      <c r="H42" s="2"/>
      <c r="I42" s="2"/>
      <c r="J42" s="2"/>
      <c r="K42" s="2"/>
      <c r="L42" s="2"/>
      <c r="M42" s="2"/>
      <c r="N42" s="2"/>
      <c r="O42" s="2"/>
      <c r="P42" s="2"/>
      <c r="Q42" s="2"/>
    </row>
    <row r="43" spans="1:17" ht="12" customHeight="1">
      <c r="A43" s="24" t="s">
        <v>8</v>
      </c>
      <c r="B43" s="15" t="s">
        <v>20</v>
      </c>
      <c r="C43" s="78">
        <v>0</v>
      </c>
      <c r="D43" s="2"/>
      <c r="E43" s="2"/>
      <c r="F43" s="2"/>
      <c r="G43" s="2"/>
      <c r="H43" s="2"/>
      <c r="I43" s="2"/>
      <c r="J43" s="2"/>
      <c r="K43" s="2"/>
      <c r="L43" s="2"/>
      <c r="M43" s="2"/>
      <c r="N43" s="2"/>
      <c r="O43" s="2"/>
      <c r="P43" s="2"/>
      <c r="Q43" s="2"/>
    </row>
    <row r="44" spans="1:17" ht="12" customHeight="1">
      <c r="A44" s="24" t="s">
        <v>21</v>
      </c>
      <c r="B44" s="15" t="s">
        <v>22</v>
      </c>
      <c r="C44" s="78">
        <v>0</v>
      </c>
      <c r="D44" s="12"/>
      <c r="E44" s="2"/>
      <c r="F44" s="2"/>
      <c r="G44" s="2"/>
      <c r="H44" s="2"/>
      <c r="I44" s="2"/>
      <c r="J44" s="2"/>
      <c r="K44" s="2"/>
      <c r="L44" s="2"/>
      <c r="M44" s="2"/>
      <c r="N44" s="2"/>
      <c r="O44" s="2"/>
      <c r="P44" s="2"/>
      <c r="Q44" s="2"/>
    </row>
    <row r="45" spans="1:17" ht="12" customHeight="1">
      <c r="A45" s="24" t="s">
        <v>23</v>
      </c>
      <c r="B45" s="15" t="s">
        <v>24</v>
      </c>
      <c r="C45" s="78">
        <v>0</v>
      </c>
      <c r="D45" s="12"/>
      <c r="E45" s="2"/>
      <c r="F45" s="2"/>
      <c r="G45" s="2"/>
      <c r="H45" s="2"/>
      <c r="I45" s="2"/>
      <c r="J45" s="2"/>
      <c r="K45" s="2"/>
      <c r="L45" s="2"/>
      <c r="M45" s="2"/>
      <c r="N45" s="2"/>
      <c r="O45" s="2"/>
      <c r="P45" s="2"/>
      <c r="Q45" s="2"/>
    </row>
    <row r="46" spans="1:17" ht="12" customHeight="1">
      <c r="A46" s="252" t="s">
        <v>124</v>
      </c>
      <c r="B46" s="267"/>
      <c r="C46" s="113">
        <f>SUM(C40:C45)</f>
        <v>0</v>
      </c>
      <c r="D46" s="2"/>
      <c r="E46" s="2"/>
      <c r="F46" s="2"/>
      <c r="G46" s="2"/>
      <c r="H46" s="2"/>
      <c r="I46" s="2"/>
      <c r="J46" s="2"/>
      <c r="K46" s="2"/>
      <c r="L46" s="2"/>
      <c r="M46" s="2"/>
      <c r="N46" s="2"/>
      <c r="O46" s="2"/>
      <c r="P46" s="2"/>
      <c r="Q46" s="2"/>
    </row>
    <row r="47" spans="1:17" ht="12" customHeight="1">
      <c r="A47" s="2"/>
      <c r="B47" s="2"/>
      <c r="C47" s="9"/>
      <c r="D47" s="2"/>
      <c r="E47" s="2"/>
      <c r="F47" s="2"/>
      <c r="G47" s="2"/>
      <c r="H47" s="2"/>
      <c r="I47" s="2"/>
      <c r="J47" s="2"/>
      <c r="K47" s="2"/>
      <c r="L47" s="2"/>
      <c r="M47" s="2"/>
      <c r="N47" s="2"/>
      <c r="O47" s="2"/>
      <c r="P47" s="2"/>
      <c r="Q47" s="2"/>
    </row>
    <row r="48" spans="1:17" s="89" customFormat="1" ht="15.75" customHeight="1">
      <c r="A48" s="248" t="s">
        <v>129</v>
      </c>
      <c r="B48" s="248"/>
      <c r="C48" s="248"/>
      <c r="D48" s="93"/>
      <c r="E48" s="93"/>
      <c r="F48" s="93"/>
      <c r="G48" s="93"/>
      <c r="H48" s="93"/>
      <c r="I48" s="93"/>
      <c r="J48" s="93"/>
      <c r="K48" s="93"/>
    </row>
    <row r="49" spans="1:17" s="89" customFormat="1" ht="15.75" customHeight="1">
      <c r="A49" s="288" t="s">
        <v>149</v>
      </c>
      <c r="B49" s="288"/>
      <c r="C49" s="288"/>
      <c r="D49" s="92"/>
      <c r="E49" s="92"/>
      <c r="F49" s="92"/>
      <c r="G49" s="92"/>
      <c r="H49" s="92"/>
      <c r="I49" s="92"/>
      <c r="J49" s="92"/>
      <c r="K49" s="92"/>
    </row>
    <row r="50" spans="1:17" s="89" customFormat="1" ht="15.75" customHeight="1">
      <c r="A50" s="288" t="s">
        <v>134</v>
      </c>
      <c r="B50" s="288"/>
      <c r="C50" s="288"/>
      <c r="D50" s="92"/>
      <c r="E50" s="92"/>
      <c r="F50" s="92"/>
      <c r="G50" s="92"/>
      <c r="H50" s="92"/>
      <c r="I50" s="92"/>
      <c r="J50" s="92"/>
      <c r="K50" s="92"/>
    </row>
    <row r="51" spans="1:17" ht="13" customHeight="1">
      <c r="A51" s="2"/>
      <c r="B51" s="2"/>
      <c r="C51" s="9"/>
      <c r="D51" s="2"/>
      <c r="E51" s="2"/>
      <c r="F51" s="2"/>
      <c r="G51" s="2"/>
      <c r="H51" s="2"/>
      <c r="I51" s="2"/>
      <c r="J51" s="2"/>
      <c r="K51" s="2"/>
      <c r="L51" s="2"/>
      <c r="M51" s="2"/>
      <c r="N51" s="2"/>
      <c r="O51" s="2"/>
      <c r="P51" s="2"/>
      <c r="Q51" s="2"/>
    </row>
    <row r="52" spans="1:17" ht="19" customHeight="1">
      <c r="A52" s="249" t="s">
        <v>25</v>
      </c>
      <c r="B52" s="250"/>
      <c r="C52" s="250"/>
      <c r="D52" s="251"/>
      <c r="E52" s="2"/>
      <c r="F52" s="2"/>
      <c r="G52" s="2"/>
      <c r="H52" s="2"/>
      <c r="I52" s="2"/>
      <c r="J52" s="2"/>
      <c r="K52" s="2"/>
      <c r="L52" s="2"/>
      <c r="M52" s="2"/>
      <c r="N52" s="2"/>
      <c r="O52" s="2"/>
      <c r="P52" s="2"/>
      <c r="Q52" s="2"/>
    </row>
    <row r="53" spans="1:17" ht="12" customHeight="1">
      <c r="A53" s="20"/>
      <c r="B53" s="20"/>
      <c r="C53" s="20"/>
      <c r="D53" s="2"/>
      <c r="E53" s="2"/>
      <c r="F53" s="2"/>
      <c r="G53" s="2"/>
      <c r="H53" s="2"/>
      <c r="I53" s="2"/>
      <c r="J53" s="2"/>
      <c r="K53" s="2"/>
      <c r="L53" s="2"/>
      <c r="M53" s="2"/>
      <c r="N53" s="2"/>
      <c r="O53" s="2"/>
      <c r="P53" s="2"/>
      <c r="Q53" s="2"/>
    </row>
    <row r="54" spans="1:17" ht="19" customHeight="1">
      <c r="A54" s="282" t="s">
        <v>26</v>
      </c>
      <c r="B54" s="283"/>
      <c r="C54" s="283"/>
      <c r="D54" s="284"/>
      <c r="E54" s="2"/>
      <c r="F54" s="2"/>
      <c r="G54" s="2"/>
      <c r="H54" s="2"/>
      <c r="I54" s="2"/>
      <c r="J54" s="2"/>
      <c r="K54" s="2"/>
      <c r="L54" s="2"/>
      <c r="M54" s="2"/>
      <c r="N54" s="2"/>
      <c r="O54" s="2"/>
      <c r="P54" s="2"/>
      <c r="Q54" s="2"/>
    </row>
    <row r="55" spans="1:17" ht="12" customHeight="1">
      <c r="A55" s="14" t="s">
        <v>27</v>
      </c>
      <c r="B55" s="14" t="s">
        <v>28</v>
      </c>
      <c r="C55" s="16" t="s">
        <v>29</v>
      </c>
      <c r="D55" s="14" t="s">
        <v>17</v>
      </c>
      <c r="E55" s="2"/>
      <c r="F55" s="2"/>
      <c r="G55" s="2"/>
      <c r="H55" s="2"/>
      <c r="I55" s="2"/>
      <c r="J55" s="2"/>
      <c r="K55" s="2"/>
      <c r="L55" s="2"/>
      <c r="M55" s="2"/>
      <c r="N55" s="2"/>
      <c r="O55" s="2"/>
      <c r="P55" s="2"/>
      <c r="Q55" s="2"/>
    </row>
    <row r="56" spans="1:17" ht="12" customHeight="1">
      <c r="A56" s="73" t="s">
        <v>1</v>
      </c>
      <c r="B56" s="21" t="s">
        <v>30</v>
      </c>
      <c r="C56" s="64">
        <f>1/12</f>
        <v>8.3333333333333329E-2</v>
      </c>
      <c r="D56" s="79">
        <f>C56*C46</f>
        <v>0</v>
      </c>
      <c r="E56" s="2"/>
      <c r="F56" s="2"/>
      <c r="G56" s="2"/>
      <c r="H56" s="2"/>
      <c r="I56" s="28"/>
      <c r="J56" s="2"/>
      <c r="K56" s="2"/>
      <c r="L56" s="2"/>
      <c r="M56" s="2"/>
      <c r="N56" s="2"/>
      <c r="O56" s="2"/>
      <c r="P56" s="2"/>
      <c r="Q56" s="2"/>
    </row>
    <row r="57" spans="1:17" ht="12" customHeight="1">
      <c r="A57" s="73" t="s">
        <v>3</v>
      </c>
      <c r="B57" s="21" t="s">
        <v>31</v>
      </c>
      <c r="C57" s="74">
        <f>(((1/11*1)+(1/3)*1/11)*1)</f>
        <v>0.12121212121212122</v>
      </c>
      <c r="D57" s="79">
        <f>C57*C46</f>
        <v>0</v>
      </c>
      <c r="E57" s="2"/>
      <c r="F57" s="2"/>
      <c r="G57" s="2"/>
      <c r="H57" s="2"/>
      <c r="I57" s="28"/>
      <c r="J57" s="2"/>
      <c r="K57" s="2"/>
      <c r="L57" s="2"/>
      <c r="M57" s="2"/>
      <c r="N57" s="2"/>
      <c r="O57" s="2"/>
      <c r="P57" s="2"/>
      <c r="Q57" s="2"/>
    </row>
    <row r="58" spans="1:17" ht="12" customHeight="1">
      <c r="A58" s="281" t="s">
        <v>125</v>
      </c>
      <c r="B58" s="267"/>
      <c r="C58" s="114">
        <f>SUM(C56:C57)</f>
        <v>0.20454545454545453</v>
      </c>
      <c r="D58" s="115">
        <f>SUM(D56:D57)</f>
        <v>0</v>
      </c>
      <c r="E58" s="2"/>
      <c r="F58" s="2"/>
      <c r="G58" s="2"/>
      <c r="H58" s="2"/>
      <c r="I58" s="2"/>
      <c r="J58" s="2"/>
      <c r="K58" s="2"/>
      <c r="L58" s="2"/>
      <c r="M58" s="2"/>
      <c r="N58" s="2"/>
      <c r="O58" s="2"/>
      <c r="P58" s="2"/>
      <c r="Q58" s="2"/>
    </row>
    <row r="59" spans="1:17" ht="12" customHeight="1">
      <c r="A59" s="20"/>
      <c r="B59" s="20"/>
      <c r="C59" s="20"/>
      <c r="D59" s="2"/>
      <c r="E59" s="2"/>
      <c r="F59" s="2"/>
      <c r="G59" s="2"/>
      <c r="H59" s="2"/>
      <c r="I59" s="2"/>
      <c r="J59" s="2"/>
      <c r="K59" s="2"/>
      <c r="L59" s="2"/>
      <c r="M59" s="2"/>
      <c r="N59" s="2"/>
      <c r="O59" s="2"/>
      <c r="P59" s="2"/>
      <c r="Q59" s="2"/>
    </row>
    <row r="60" spans="1:17" ht="19" customHeight="1">
      <c r="A60" s="248" t="s">
        <v>129</v>
      </c>
      <c r="B60" s="248"/>
      <c r="C60" s="248"/>
      <c r="D60" s="248"/>
      <c r="E60" s="87"/>
      <c r="F60" s="87"/>
      <c r="G60" s="87"/>
      <c r="H60" s="87"/>
      <c r="I60" s="87"/>
      <c r="J60" s="87"/>
      <c r="K60" s="87"/>
      <c r="L60" s="2"/>
      <c r="M60" s="2"/>
      <c r="N60" s="2"/>
      <c r="O60" s="2"/>
      <c r="P60" s="2"/>
      <c r="Q60" s="2"/>
    </row>
    <row r="61" spans="1:17" ht="36.5" customHeight="1">
      <c r="A61" s="247" t="s">
        <v>135</v>
      </c>
      <c r="B61" s="247"/>
      <c r="C61" s="247"/>
      <c r="D61" s="247"/>
      <c r="E61" s="88"/>
      <c r="F61" s="88"/>
      <c r="G61" s="88"/>
      <c r="H61" s="88"/>
      <c r="I61" s="88"/>
      <c r="J61" s="88"/>
      <c r="K61" s="88"/>
      <c r="L61" s="2"/>
      <c r="M61" s="2"/>
      <c r="N61" s="2"/>
      <c r="O61" s="2"/>
      <c r="P61" s="2"/>
      <c r="Q61" s="2"/>
    </row>
    <row r="62" spans="1:17" ht="30" customHeight="1">
      <c r="A62" s="247" t="s">
        <v>136</v>
      </c>
      <c r="B62" s="247"/>
      <c r="C62" s="247"/>
      <c r="D62" s="247"/>
      <c r="E62" s="88"/>
      <c r="F62" s="88"/>
      <c r="G62" s="88"/>
      <c r="H62" s="88"/>
      <c r="I62" s="88"/>
      <c r="J62" s="88"/>
      <c r="K62" s="88"/>
      <c r="L62" s="2"/>
      <c r="M62" s="2"/>
      <c r="N62" s="2"/>
      <c r="O62" s="2"/>
      <c r="P62" s="2"/>
      <c r="Q62" s="2"/>
    </row>
    <row r="63" spans="1:17" ht="12" customHeight="1">
      <c r="A63" s="90"/>
      <c r="B63" s="90"/>
      <c r="C63" s="90"/>
      <c r="D63" s="90"/>
      <c r="E63" s="90"/>
      <c r="F63" s="90"/>
      <c r="G63" s="90"/>
      <c r="H63" s="90"/>
      <c r="I63" s="90"/>
      <c r="J63" s="90"/>
      <c r="K63" s="90"/>
      <c r="L63" s="2"/>
      <c r="M63" s="2"/>
      <c r="N63" s="2"/>
      <c r="O63" s="2"/>
      <c r="P63" s="2"/>
      <c r="Q63" s="2"/>
    </row>
    <row r="64" spans="1:17" ht="19" customHeight="1">
      <c r="A64" s="282" t="s">
        <v>32</v>
      </c>
      <c r="B64" s="285"/>
      <c r="C64" s="285"/>
      <c r="D64" s="286"/>
      <c r="E64" s="2"/>
      <c r="F64" s="2"/>
      <c r="G64" s="2"/>
      <c r="H64" s="2"/>
      <c r="I64" s="2"/>
      <c r="J64" s="2"/>
      <c r="K64" s="2"/>
      <c r="L64" s="2"/>
      <c r="M64" s="2"/>
      <c r="N64" s="2"/>
      <c r="O64" s="2"/>
      <c r="P64" s="2"/>
      <c r="Q64" s="2"/>
    </row>
    <row r="65" spans="1:17" ht="12" customHeight="1">
      <c r="A65" s="16" t="s">
        <v>33</v>
      </c>
      <c r="B65" s="16" t="s">
        <v>34</v>
      </c>
      <c r="C65" s="16" t="s">
        <v>29</v>
      </c>
      <c r="D65" s="16" t="s">
        <v>17</v>
      </c>
      <c r="E65" s="2"/>
      <c r="F65" s="2"/>
      <c r="G65" s="2"/>
      <c r="H65" s="23"/>
      <c r="I65" s="2"/>
      <c r="J65" s="2"/>
      <c r="K65" s="2"/>
      <c r="L65" s="2"/>
      <c r="M65" s="2"/>
      <c r="N65" s="2"/>
      <c r="O65" s="2"/>
      <c r="P65" s="2"/>
      <c r="Q65" s="2"/>
    </row>
    <row r="66" spans="1:17" ht="12" customHeight="1">
      <c r="A66" s="24" t="s">
        <v>1</v>
      </c>
      <c r="B66" s="21" t="s">
        <v>35</v>
      </c>
      <c r="C66" s="25">
        <v>0.2</v>
      </c>
      <c r="D66" s="26">
        <f>C66*(C46+D58)</f>
        <v>0</v>
      </c>
      <c r="E66" s="2"/>
      <c r="F66" s="2"/>
      <c r="G66" s="2"/>
      <c r="H66" s="2"/>
      <c r="I66" s="17"/>
      <c r="J66" s="2"/>
      <c r="K66" s="2"/>
      <c r="L66" s="2"/>
      <c r="M66" s="2"/>
      <c r="N66" s="2"/>
      <c r="O66" s="2"/>
      <c r="P66" s="2"/>
      <c r="Q66" s="2"/>
    </row>
    <row r="67" spans="1:17" ht="12" customHeight="1">
      <c r="A67" s="24" t="s">
        <v>3</v>
      </c>
      <c r="B67" s="21" t="s">
        <v>36</v>
      </c>
      <c r="C67" s="25">
        <v>2.5000000000000001E-2</v>
      </c>
      <c r="D67" s="26">
        <f>C67*(C46+D58)</f>
        <v>0</v>
      </c>
      <c r="E67" s="2"/>
      <c r="F67" s="2"/>
      <c r="G67" s="2"/>
      <c r="H67" s="2"/>
      <c r="I67" s="2"/>
      <c r="J67" s="2"/>
      <c r="K67" s="2"/>
      <c r="L67" s="2"/>
      <c r="M67" s="2"/>
      <c r="N67" s="2"/>
      <c r="O67" s="2"/>
      <c r="P67" s="2"/>
      <c r="Q67" s="2"/>
    </row>
    <row r="68" spans="1:17" ht="12" customHeight="1">
      <c r="A68" s="24" t="s">
        <v>6</v>
      </c>
      <c r="B68" s="21" t="s">
        <v>37</v>
      </c>
      <c r="C68" s="173">
        <v>0.03</v>
      </c>
      <c r="D68" s="26">
        <f>C68*(C46+D58)</f>
        <v>0</v>
      </c>
      <c r="E68" s="2"/>
      <c r="F68" s="2"/>
      <c r="G68" s="2"/>
      <c r="H68" s="2"/>
      <c r="I68" s="2"/>
      <c r="J68" s="2"/>
      <c r="K68" s="2"/>
      <c r="L68" s="2"/>
      <c r="M68" s="2"/>
      <c r="N68" s="2"/>
      <c r="O68" s="2"/>
      <c r="P68" s="2"/>
      <c r="Q68" s="2"/>
    </row>
    <row r="69" spans="1:17" ht="12" customHeight="1">
      <c r="A69" s="24" t="s">
        <v>8</v>
      </c>
      <c r="B69" s="21" t="s">
        <v>38</v>
      </c>
      <c r="C69" s="25">
        <v>1.4999999999999999E-2</v>
      </c>
      <c r="D69" s="26">
        <f>C69*(C46+D58)</f>
        <v>0</v>
      </c>
      <c r="E69" s="2"/>
      <c r="F69" s="2"/>
      <c r="G69" s="2"/>
      <c r="H69" s="2"/>
      <c r="I69" s="2"/>
      <c r="J69" s="2"/>
      <c r="K69" s="2"/>
      <c r="L69" s="2"/>
      <c r="M69" s="2"/>
      <c r="N69" s="2"/>
      <c r="O69" s="2"/>
      <c r="P69" s="2"/>
      <c r="Q69" s="2"/>
    </row>
    <row r="70" spans="1:17" ht="12" customHeight="1">
      <c r="A70" s="24" t="s">
        <v>21</v>
      </c>
      <c r="B70" s="21" t="s">
        <v>39</v>
      </c>
      <c r="C70" s="25">
        <v>0.01</v>
      </c>
      <c r="D70" s="26">
        <f>C70*(C46+D58)</f>
        <v>0</v>
      </c>
      <c r="E70" s="2"/>
      <c r="F70" s="2"/>
      <c r="G70" s="2"/>
      <c r="H70" s="2"/>
      <c r="I70" s="2"/>
      <c r="J70" s="2"/>
      <c r="K70" s="2"/>
      <c r="L70" s="2"/>
      <c r="M70" s="2"/>
      <c r="N70" s="2"/>
      <c r="O70" s="2"/>
      <c r="P70" s="2"/>
      <c r="Q70" s="2"/>
    </row>
    <row r="71" spans="1:17" ht="12" customHeight="1">
      <c r="A71" s="24" t="s">
        <v>23</v>
      </c>
      <c r="B71" s="21" t="s">
        <v>40</v>
      </c>
      <c r="C71" s="25">
        <v>6.0000000000000001E-3</v>
      </c>
      <c r="D71" s="26">
        <f>C71*(C46+D58)</f>
        <v>0</v>
      </c>
      <c r="E71" s="2"/>
      <c r="F71" s="2"/>
      <c r="G71" s="2"/>
      <c r="H71" s="2"/>
      <c r="I71" s="2"/>
      <c r="J71" s="2"/>
      <c r="K71" s="2"/>
      <c r="L71" s="2"/>
      <c r="M71" s="2"/>
      <c r="N71" s="2"/>
      <c r="O71" s="2"/>
      <c r="P71" s="2"/>
      <c r="Q71" s="2"/>
    </row>
    <row r="72" spans="1:17" ht="12" customHeight="1">
      <c r="A72" s="24" t="s">
        <v>41</v>
      </c>
      <c r="B72" s="21" t="s">
        <v>42</v>
      </c>
      <c r="C72" s="25">
        <v>2E-3</v>
      </c>
      <c r="D72" s="26">
        <f>C72*(C46+D58)</f>
        <v>0</v>
      </c>
      <c r="E72" s="2"/>
      <c r="F72" s="2"/>
      <c r="G72" s="2"/>
      <c r="H72" s="2"/>
      <c r="I72" s="2"/>
      <c r="J72" s="2"/>
      <c r="K72" s="2"/>
      <c r="L72" s="2"/>
      <c r="M72" s="2"/>
      <c r="N72" s="2"/>
      <c r="O72" s="2"/>
      <c r="P72" s="2"/>
      <c r="Q72" s="2"/>
    </row>
    <row r="73" spans="1:17" ht="19" customHeight="1">
      <c r="A73" s="24" t="s">
        <v>43</v>
      </c>
      <c r="B73" s="21" t="s">
        <v>44</v>
      </c>
      <c r="C73" s="25">
        <v>0.08</v>
      </c>
      <c r="D73" s="26">
        <f>C73*(C46+D58)</f>
        <v>0</v>
      </c>
      <c r="E73" s="2"/>
      <c r="F73" s="2"/>
      <c r="G73" s="2"/>
      <c r="H73" s="2"/>
      <c r="I73" s="2"/>
      <c r="J73" s="2"/>
      <c r="K73" s="2"/>
      <c r="L73" s="2"/>
      <c r="M73" s="2"/>
      <c r="N73" s="2"/>
      <c r="O73" s="2"/>
      <c r="P73" s="2"/>
      <c r="Q73" s="2"/>
    </row>
    <row r="74" spans="1:17" ht="12" customHeight="1">
      <c r="A74" s="252" t="s">
        <v>127</v>
      </c>
      <c r="B74" s="267"/>
      <c r="C74" s="116">
        <f>SUM(C66:C73)</f>
        <v>0.36800000000000005</v>
      </c>
      <c r="D74" s="117">
        <f>SUM(D66:D73)</f>
        <v>0</v>
      </c>
      <c r="E74" s="2"/>
      <c r="F74" s="2"/>
      <c r="G74" s="2"/>
      <c r="H74" s="2"/>
      <c r="I74" s="2"/>
      <c r="J74" s="2"/>
      <c r="K74" s="2"/>
      <c r="L74" s="2"/>
      <c r="M74" s="2"/>
      <c r="N74" s="2"/>
      <c r="O74" s="2"/>
      <c r="P74" s="2"/>
      <c r="Q74" s="2"/>
    </row>
    <row r="75" spans="1:17" ht="12" customHeight="1">
      <c r="A75" s="20"/>
      <c r="B75" s="20"/>
      <c r="C75" s="20"/>
      <c r="D75" s="2"/>
      <c r="E75" s="2"/>
      <c r="F75" s="2"/>
      <c r="G75" s="2"/>
      <c r="H75" s="2"/>
      <c r="I75" s="2"/>
      <c r="J75" s="2"/>
      <c r="K75" s="2"/>
      <c r="L75" s="2"/>
      <c r="M75" s="2"/>
      <c r="N75" s="2"/>
      <c r="O75" s="2"/>
      <c r="P75" s="2"/>
      <c r="Q75" s="2"/>
    </row>
    <row r="76" spans="1:17" ht="12" customHeight="1">
      <c r="A76" s="258" t="s">
        <v>129</v>
      </c>
      <c r="B76" s="258"/>
      <c r="C76" s="258"/>
      <c r="D76" s="258"/>
      <c r="E76" s="258"/>
      <c r="F76" s="258"/>
      <c r="G76" s="258"/>
      <c r="H76" s="258"/>
      <c r="I76" s="258"/>
      <c r="J76" s="258"/>
      <c r="K76" s="258"/>
      <c r="L76" s="2"/>
      <c r="M76" s="2"/>
      <c r="N76" s="2"/>
      <c r="O76" s="2"/>
      <c r="P76" s="2"/>
      <c r="Q76" s="2"/>
    </row>
    <row r="77" spans="1:17" ht="12" customHeight="1">
      <c r="A77" s="255" t="s">
        <v>137</v>
      </c>
      <c r="B77" s="255"/>
      <c r="C77" s="255"/>
      <c r="D77" s="255"/>
      <c r="E77" s="94"/>
      <c r="F77" s="94"/>
      <c r="G77" s="94"/>
      <c r="H77" s="94"/>
      <c r="I77" s="94"/>
      <c r="J77" s="94"/>
      <c r="K77" s="94"/>
      <c r="L77" s="2"/>
      <c r="M77" s="2"/>
      <c r="N77" s="2"/>
      <c r="O77" s="2"/>
      <c r="P77" s="2"/>
      <c r="Q77" s="2"/>
    </row>
    <row r="78" spans="1:17" ht="28" customHeight="1">
      <c r="A78" s="247" t="s">
        <v>138</v>
      </c>
      <c r="B78" s="247"/>
      <c r="C78" s="247"/>
      <c r="D78" s="247"/>
      <c r="E78" s="92"/>
      <c r="F78" s="92"/>
      <c r="G78" s="92"/>
      <c r="H78" s="92"/>
      <c r="I78" s="92"/>
      <c r="J78" s="92"/>
      <c r="K78" s="92"/>
      <c r="L78" s="2"/>
      <c r="M78" s="2"/>
      <c r="N78" s="2"/>
      <c r="O78" s="2"/>
      <c r="P78" s="2"/>
      <c r="Q78" s="2"/>
    </row>
    <row r="79" spans="1:17" ht="34.5" customHeight="1">
      <c r="A79" s="247" t="s">
        <v>139</v>
      </c>
      <c r="B79" s="247"/>
      <c r="C79" s="247"/>
      <c r="D79" s="247"/>
      <c r="E79" s="92"/>
      <c r="F79" s="92"/>
      <c r="G79" s="92"/>
      <c r="H79" s="92"/>
      <c r="I79" s="92"/>
      <c r="J79" s="92"/>
      <c r="K79" s="92"/>
      <c r="L79" s="2"/>
      <c r="M79" s="2"/>
      <c r="N79" s="2"/>
      <c r="O79" s="2"/>
      <c r="P79" s="2"/>
      <c r="Q79" s="2"/>
    </row>
    <row r="80" spans="1:17" ht="13.5" customHeight="1">
      <c r="A80" s="247" t="s">
        <v>140</v>
      </c>
      <c r="B80" s="247"/>
      <c r="C80" s="247"/>
      <c r="D80" s="247"/>
      <c r="E80" s="92"/>
      <c r="F80" s="92"/>
      <c r="G80" s="92"/>
      <c r="H80" s="92"/>
      <c r="I80" s="92"/>
      <c r="J80" s="92"/>
      <c r="K80" s="92"/>
      <c r="L80" s="2"/>
      <c r="M80" s="2"/>
      <c r="N80" s="2"/>
      <c r="O80" s="2"/>
      <c r="P80" s="2"/>
      <c r="Q80" s="2"/>
    </row>
    <row r="81" spans="1:17" ht="26.5" customHeight="1">
      <c r="A81" s="291" t="s">
        <v>141</v>
      </c>
      <c r="B81" s="291"/>
      <c r="C81" s="291"/>
      <c r="D81" s="291"/>
      <c r="E81" s="93"/>
      <c r="F81" s="93"/>
      <c r="G81" s="93"/>
      <c r="H81" s="93"/>
      <c r="I81" s="93"/>
      <c r="J81" s="93"/>
      <c r="K81" s="93"/>
      <c r="L81" s="2"/>
      <c r="M81" s="2"/>
      <c r="N81" s="2"/>
      <c r="O81" s="2"/>
      <c r="P81" s="2"/>
      <c r="Q81" s="2"/>
    </row>
    <row r="82" spans="1:17" ht="13" customHeight="1">
      <c r="A82" s="292" t="s">
        <v>150</v>
      </c>
      <c r="B82" s="292"/>
      <c r="C82" s="292"/>
      <c r="D82" s="292"/>
      <c r="E82" s="96"/>
      <c r="F82" s="96"/>
      <c r="G82" s="96"/>
      <c r="H82" s="96"/>
      <c r="I82" s="96"/>
      <c r="J82" s="96"/>
      <c r="K82" s="96"/>
      <c r="L82" s="2"/>
      <c r="M82" s="2"/>
      <c r="N82" s="2"/>
      <c r="O82" s="2"/>
      <c r="P82" s="2"/>
      <c r="Q82" s="2"/>
    </row>
    <row r="83" spans="1:17" ht="20.5" customHeight="1">
      <c r="A83" s="255" t="s">
        <v>142</v>
      </c>
      <c r="B83" s="255"/>
      <c r="C83" s="255"/>
      <c r="D83" s="255"/>
      <c r="E83" s="94"/>
      <c r="F83" s="94"/>
      <c r="G83" s="94"/>
      <c r="H83" s="94"/>
      <c r="I83" s="94"/>
      <c r="J83" s="94"/>
      <c r="K83" s="94"/>
      <c r="L83" s="2"/>
      <c r="M83" s="2"/>
      <c r="N83" s="2"/>
      <c r="O83" s="2"/>
      <c r="P83" s="2"/>
      <c r="Q83" s="2"/>
    </row>
    <row r="84" spans="1:17" ht="21" customHeight="1">
      <c r="A84" s="255" t="s">
        <v>143</v>
      </c>
      <c r="B84" s="255"/>
      <c r="C84" s="255"/>
      <c r="D84" s="255"/>
      <c r="E84" s="94"/>
      <c r="F84" s="94"/>
      <c r="G84" s="94"/>
      <c r="H84" s="94"/>
      <c r="I84" s="94"/>
      <c r="J84" s="94"/>
      <c r="K84" s="94"/>
      <c r="L84" s="2"/>
      <c r="M84" s="2"/>
      <c r="N84" s="2"/>
      <c r="O84" s="2"/>
      <c r="P84" s="2"/>
      <c r="Q84" s="2"/>
    </row>
    <row r="85" spans="1:17" ht="28.5" customHeight="1">
      <c r="A85" s="256" t="s">
        <v>144</v>
      </c>
      <c r="B85" s="256"/>
      <c r="C85" s="256"/>
      <c r="D85" s="256"/>
      <c r="E85" s="95"/>
      <c r="F85" s="95"/>
      <c r="G85" s="95"/>
      <c r="H85" s="95"/>
      <c r="I85" s="95"/>
      <c r="J85" s="95"/>
      <c r="K85" s="95"/>
      <c r="L85" s="2"/>
      <c r="M85" s="2"/>
      <c r="N85" s="2"/>
      <c r="O85" s="2"/>
      <c r="P85" s="2"/>
      <c r="Q85" s="2"/>
    </row>
    <row r="86" spans="1:17" ht="12" customHeight="1">
      <c r="A86" s="91"/>
      <c r="B86" s="91"/>
      <c r="C86" s="91"/>
      <c r="D86" s="91"/>
      <c r="E86" s="91"/>
      <c r="F86" s="91"/>
      <c r="G86" s="91"/>
      <c r="H86" s="91"/>
      <c r="I86" s="91"/>
      <c r="J86" s="91"/>
      <c r="K86" s="91"/>
      <c r="L86" s="2"/>
      <c r="M86" s="2"/>
      <c r="N86" s="2"/>
      <c r="O86" s="2"/>
      <c r="P86" s="2"/>
      <c r="Q86" s="2"/>
    </row>
    <row r="87" spans="1:17" ht="18" customHeight="1">
      <c r="A87" s="287" t="s">
        <v>46</v>
      </c>
      <c r="B87" s="283"/>
      <c r="C87" s="284"/>
      <c r="D87" s="59"/>
      <c r="E87" s="2"/>
      <c r="F87" s="2"/>
      <c r="G87" s="2"/>
      <c r="H87" s="2"/>
      <c r="I87" s="2"/>
      <c r="J87" s="2"/>
      <c r="K87" s="2"/>
      <c r="L87" s="2"/>
      <c r="M87" s="2"/>
      <c r="N87" s="2"/>
      <c r="O87" s="2"/>
      <c r="P87" s="2"/>
      <c r="Q87" s="2"/>
    </row>
    <row r="88" spans="1:17" ht="12" customHeight="1">
      <c r="A88" s="57" t="s">
        <v>47</v>
      </c>
      <c r="B88" s="57" t="s">
        <v>48</v>
      </c>
      <c r="C88" s="57" t="s">
        <v>17</v>
      </c>
      <c r="D88" s="59"/>
      <c r="E88" s="2"/>
      <c r="F88" s="2"/>
      <c r="G88" s="2"/>
      <c r="H88" s="2"/>
      <c r="I88" s="2"/>
      <c r="J88" s="2"/>
      <c r="K88" s="2"/>
      <c r="L88" s="2"/>
      <c r="M88" s="2"/>
      <c r="N88" s="2"/>
      <c r="O88" s="2"/>
      <c r="P88" s="2"/>
      <c r="Q88" s="2"/>
    </row>
    <row r="89" spans="1:17" ht="12" customHeight="1">
      <c r="A89" s="86" t="s">
        <v>1</v>
      </c>
      <c r="B89" s="65" t="s">
        <v>148</v>
      </c>
      <c r="C89" s="80">
        <v>0</v>
      </c>
      <c r="D89" s="59"/>
      <c r="E89" s="2"/>
      <c r="F89" s="2"/>
      <c r="G89" s="2"/>
      <c r="H89" s="2"/>
      <c r="I89" s="2"/>
      <c r="J89" s="2"/>
      <c r="K89" s="2"/>
      <c r="L89" s="2"/>
      <c r="M89" s="2"/>
      <c r="N89" s="2"/>
      <c r="O89" s="2"/>
      <c r="P89" s="2"/>
      <c r="Q89" s="2"/>
    </row>
    <row r="90" spans="1:17" ht="12" customHeight="1">
      <c r="A90" s="86" t="s">
        <v>3</v>
      </c>
      <c r="B90" s="65" t="s">
        <v>115</v>
      </c>
      <c r="C90" s="81">
        <v>0</v>
      </c>
      <c r="D90" s="59"/>
      <c r="E90" s="27"/>
      <c r="F90" s="2"/>
      <c r="G90" s="2"/>
      <c r="H90" s="2"/>
      <c r="I90" s="2"/>
      <c r="J90" s="2"/>
      <c r="K90" s="2"/>
      <c r="L90" s="2"/>
      <c r="M90" s="2"/>
      <c r="N90" s="2"/>
      <c r="O90" s="2"/>
      <c r="P90" s="2"/>
      <c r="Q90" s="2"/>
    </row>
    <row r="91" spans="1:17" ht="12" customHeight="1">
      <c r="A91" s="86" t="s">
        <v>6</v>
      </c>
      <c r="B91" s="65" t="s">
        <v>116</v>
      </c>
      <c r="C91" s="82">
        <v>0</v>
      </c>
      <c r="D91" s="59"/>
      <c r="E91" s="27"/>
      <c r="F91" s="2"/>
      <c r="G91" s="2"/>
      <c r="H91" s="2"/>
      <c r="I91" s="2"/>
      <c r="J91" s="2"/>
      <c r="K91" s="2"/>
      <c r="L91" s="2"/>
      <c r="M91" s="2"/>
      <c r="N91" s="2"/>
      <c r="O91" s="2"/>
      <c r="P91" s="2"/>
      <c r="Q91" s="2"/>
    </row>
    <row r="92" spans="1:17" ht="12" customHeight="1">
      <c r="A92" s="86" t="s">
        <v>8</v>
      </c>
      <c r="B92" s="65" t="s">
        <v>151</v>
      </c>
      <c r="C92" s="82">
        <v>0</v>
      </c>
      <c r="D92" s="59"/>
      <c r="E92" s="27"/>
      <c r="F92" s="2"/>
      <c r="G92" s="2"/>
      <c r="H92" s="2"/>
      <c r="I92" s="2"/>
      <c r="J92" s="2"/>
      <c r="K92" s="2"/>
      <c r="L92" s="2"/>
      <c r="M92" s="2"/>
      <c r="N92" s="2"/>
      <c r="O92" s="2"/>
      <c r="P92" s="2"/>
      <c r="Q92" s="2"/>
    </row>
    <row r="93" spans="1:17" ht="12" customHeight="1">
      <c r="A93" s="268" t="s">
        <v>126</v>
      </c>
      <c r="B93" s="267"/>
      <c r="C93" s="128">
        <f>SUM(C89:C92)</f>
        <v>0</v>
      </c>
      <c r="D93" s="60"/>
      <c r="E93" s="2"/>
      <c r="F93" s="2"/>
      <c r="G93" s="2"/>
      <c r="H93" s="2"/>
      <c r="I93" s="2"/>
      <c r="J93" s="2"/>
      <c r="K93" s="2"/>
      <c r="L93" s="2"/>
      <c r="M93" s="2"/>
      <c r="N93" s="2"/>
      <c r="O93" s="2"/>
      <c r="P93" s="2"/>
      <c r="Q93" s="2"/>
    </row>
    <row r="94" spans="1:17" ht="11" customHeight="1">
      <c r="A94" s="2"/>
      <c r="B94" s="2"/>
      <c r="C94" s="9"/>
      <c r="D94" s="2"/>
      <c r="E94" s="2"/>
      <c r="F94" s="2"/>
      <c r="G94" s="2"/>
      <c r="H94" s="2"/>
      <c r="I94" s="2"/>
      <c r="J94" s="2"/>
      <c r="K94" s="2"/>
      <c r="L94" s="2"/>
      <c r="M94" s="2"/>
      <c r="N94" s="2"/>
      <c r="O94" s="2"/>
      <c r="P94" s="2"/>
      <c r="Q94" s="2"/>
    </row>
    <row r="95" spans="1:17" s="89" customFormat="1" ht="15.75" customHeight="1">
      <c r="A95" s="99" t="s">
        <v>129</v>
      </c>
      <c r="B95" s="99"/>
      <c r="C95" s="99"/>
      <c r="D95" s="100"/>
      <c r="E95" s="100"/>
      <c r="F95" s="100"/>
      <c r="G95" s="100"/>
      <c r="H95" s="100"/>
      <c r="I95" s="100"/>
      <c r="J95" s="100"/>
      <c r="K95" s="100"/>
    </row>
    <row r="96" spans="1:17" s="89" customFormat="1" ht="15.75" customHeight="1">
      <c r="A96" s="247" t="s">
        <v>145</v>
      </c>
      <c r="B96" s="247"/>
      <c r="C96" s="247"/>
      <c r="D96" s="101"/>
      <c r="E96" s="101"/>
      <c r="F96" s="101"/>
      <c r="G96" s="101"/>
      <c r="H96" s="101"/>
      <c r="I96" s="101"/>
      <c r="J96" s="101"/>
      <c r="K96" s="101"/>
    </row>
    <row r="97" spans="1:17" s="89" customFormat="1" ht="24.5" customHeight="1">
      <c r="A97" s="247" t="s">
        <v>146</v>
      </c>
      <c r="B97" s="247"/>
      <c r="C97" s="247"/>
      <c r="D97" s="101"/>
      <c r="E97" s="101"/>
      <c r="F97" s="101"/>
      <c r="G97" s="101"/>
      <c r="H97" s="101"/>
      <c r="I97" s="101"/>
      <c r="J97" s="101"/>
      <c r="K97" s="101"/>
    </row>
    <row r="98" spans="1:17" s="89" customFormat="1" ht="15.5" customHeight="1">
      <c r="A98" s="247" t="s">
        <v>147</v>
      </c>
      <c r="B98" s="247"/>
      <c r="C98" s="247"/>
      <c r="D98" s="101"/>
      <c r="E98" s="101"/>
      <c r="F98" s="101"/>
      <c r="G98" s="101"/>
      <c r="H98" s="101"/>
      <c r="I98" s="101"/>
      <c r="J98" s="101"/>
      <c r="K98" s="101"/>
    </row>
    <row r="99" spans="1:17" s="89" customFormat="1" ht="15.5">
      <c r="A99" s="90"/>
      <c r="B99" s="90"/>
      <c r="C99" s="90"/>
      <c r="D99" s="90"/>
      <c r="E99" s="90"/>
      <c r="F99" s="90"/>
      <c r="G99" s="90"/>
      <c r="H99" s="90"/>
      <c r="I99" s="90"/>
      <c r="J99" s="90"/>
      <c r="K99" s="90"/>
    </row>
    <row r="100" spans="1:17" ht="12" customHeight="1">
      <c r="A100" s="269" t="s">
        <v>49</v>
      </c>
      <c r="B100" s="270"/>
      <c r="C100" s="271"/>
      <c r="D100" s="2"/>
      <c r="E100" s="2"/>
      <c r="F100" s="2"/>
      <c r="G100" s="2"/>
      <c r="H100" s="2"/>
      <c r="I100" s="2"/>
      <c r="J100" s="2"/>
      <c r="K100" s="2"/>
      <c r="L100" s="2"/>
      <c r="M100" s="2"/>
      <c r="N100" s="2"/>
      <c r="O100" s="2"/>
      <c r="P100" s="2"/>
      <c r="Q100" s="2"/>
    </row>
    <row r="101" spans="1:17" ht="12" customHeight="1">
      <c r="A101" s="57">
        <v>2</v>
      </c>
      <c r="B101" s="57" t="s">
        <v>50</v>
      </c>
      <c r="C101" s="57" t="s">
        <v>17</v>
      </c>
      <c r="D101" s="56"/>
      <c r="E101" s="2"/>
      <c r="F101" s="2"/>
      <c r="G101" s="2"/>
      <c r="H101" s="2"/>
      <c r="I101" s="2"/>
      <c r="J101" s="2"/>
      <c r="K101" s="2"/>
      <c r="L101" s="2"/>
      <c r="M101" s="2"/>
      <c r="N101" s="2"/>
      <c r="O101" s="2"/>
      <c r="P101" s="2"/>
      <c r="Q101" s="2"/>
    </row>
    <row r="102" spans="1:17" ht="12" customHeight="1">
      <c r="A102" s="57" t="s">
        <v>27</v>
      </c>
      <c r="B102" s="58" t="s">
        <v>28</v>
      </c>
      <c r="C102" s="83">
        <f>D58</f>
        <v>0</v>
      </c>
      <c r="D102" s="56"/>
      <c r="E102" s="2"/>
      <c r="F102" s="2"/>
      <c r="G102" s="2"/>
      <c r="H102" s="2"/>
      <c r="I102" s="2"/>
      <c r="J102" s="2"/>
      <c r="K102" s="2"/>
      <c r="L102" s="2"/>
      <c r="M102" s="2"/>
      <c r="N102" s="2"/>
      <c r="O102" s="2"/>
      <c r="P102" s="2"/>
      <c r="Q102" s="2"/>
    </row>
    <row r="103" spans="1:17" ht="12" customHeight="1">
      <c r="A103" s="57" t="s">
        <v>33</v>
      </c>
      <c r="B103" s="58" t="s">
        <v>34</v>
      </c>
      <c r="C103" s="83">
        <f>D74</f>
        <v>0</v>
      </c>
      <c r="D103" s="56"/>
      <c r="E103" s="2"/>
      <c r="F103" s="2"/>
      <c r="G103" s="2"/>
      <c r="H103" s="2"/>
      <c r="I103" s="2"/>
      <c r="J103" s="2"/>
      <c r="K103" s="2"/>
      <c r="L103" s="2"/>
      <c r="M103" s="2"/>
      <c r="N103" s="2"/>
      <c r="O103" s="2"/>
      <c r="P103" s="2"/>
      <c r="Q103" s="2"/>
    </row>
    <row r="104" spans="1:17" ht="12" customHeight="1">
      <c r="A104" s="57" t="s">
        <v>47</v>
      </c>
      <c r="B104" s="58" t="s">
        <v>48</v>
      </c>
      <c r="C104" s="83">
        <f>C93</f>
        <v>0</v>
      </c>
      <c r="D104" s="56"/>
      <c r="E104" s="2"/>
      <c r="F104" s="2"/>
      <c r="G104" s="2"/>
      <c r="H104" s="2"/>
      <c r="I104" s="2"/>
      <c r="J104" s="2"/>
      <c r="K104" s="2"/>
      <c r="L104" s="2"/>
      <c r="M104" s="2"/>
      <c r="N104" s="2"/>
      <c r="O104" s="2"/>
      <c r="P104" s="2"/>
      <c r="Q104" s="2"/>
    </row>
    <row r="105" spans="1:17" ht="19" customHeight="1">
      <c r="A105" s="273" t="s">
        <v>127</v>
      </c>
      <c r="B105" s="267"/>
      <c r="C105" s="118">
        <f>SUM(C102:C104)</f>
        <v>0</v>
      </c>
      <c r="D105" s="56"/>
      <c r="E105" s="2"/>
      <c r="F105" s="2"/>
      <c r="G105" s="2"/>
      <c r="H105" s="2"/>
      <c r="I105" s="2"/>
      <c r="J105" s="2"/>
      <c r="K105" s="2"/>
      <c r="L105" s="2"/>
      <c r="M105" s="2"/>
      <c r="N105" s="2"/>
      <c r="O105" s="2"/>
      <c r="P105" s="2"/>
      <c r="Q105" s="29"/>
    </row>
    <row r="106" spans="1:17" ht="12" customHeight="1">
      <c r="A106" s="2"/>
      <c r="B106" s="2"/>
      <c r="C106" s="9"/>
      <c r="D106" s="2"/>
      <c r="E106" s="2"/>
      <c r="F106" s="2"/>
      <c r="G106" s="2"/>
      <c r="H106" s="2"/>
      <c r="I106" s="2"/>
      <c r="J106" s="2"/>
      <c r="K106" s="2"/>
      <c r="L106" s="2"/>
      <c r="M106" s="2"/>
      <c r="N106" s="2"/>
      <c r="O106" s="2"/>
      <c r="P106" s="2"/>
      <c r="Q106" s="2"/>
    </row>
    <row r="107" spans="1:17" ht="19" customHeight="1">
      <c r="A107" s="249" t="s">
        <v>51</v>
      </c>
      <c r="B107" s="250"/>
      <c r="C107" s="250"/>
      <c r="D107" s="251"/>
      <c r="E107" s="2"/>
      <c r="F107" s="2"/>
      <c r="G107" s="2"/>
      <c r="H107" s="2"/>
      <c r="I107" s="2"/>
      <c r="J107" s="2"/>
      <c r="K107" s="2"/>
      <c r="L107" s="2"/>
      <c r="M107" s="2"/>
      <c r="N107" s="2"/>
      <c r="O107" s="2"/>
      <c r="P107" s="2"/>
      <c r="Q107" s="2"/>
    </row>
    <row r="108" spans="1:17" ht="12" customHeight="1">
      <c r="A108" s="20" t="s">
        <v>128</v>
      </c>
      <c r="B108" s="20" t="s">
        <v>52</v>
      </c>
      <c r="C108" s="20"/>
      <c r="D108" s="129"/>
      <c r="E108" s="2"/>
      <c r="F108" s="2"/>
      <c r="G108" s="2"/>
      <c r="H108" s="2"/>
      <c r="I108" s="2"/>
      <c r="J108" s="2"/>
      <c r="K108" s="2"/>
      <c r="L108" s="2"/>
      <c r="M108" s="2"/>
      <c r="N108" s="2"/>
      <c r="O108" s="2"/>
      <c r="P108" s="2"/>
      <c r="Q108" s="2"/>
    </row>
    <row r="109" spans="1:17" ht="12" customHeight="1">
      <c r="A109" s="16">
        <v>3</v>
      </c>
      <c r="B109" s="22" t="s">
        <v>53</v>
      </c>
      <c r="C109" s="16" t="s">
        <v>29</v>
      </c>
      <c r="D109" s="16" t="s">
        <v>17</v>
      </c>
      <c r="E109" s="2"/>
      <c r="F109" s="2"/>
      <c r="G109" s="2"/>
      <c r="H109" s="2"/>
      <c r="I109" s="2"/>
      <c r="J109" s="2"/>
      <c r="K109" s="2"/>
      <c r="L109" s="2"/>
      <c r="M109" s="2"/>
      <c r="N109" s="2"/>
      <c r="O109" s="2"/>
      <c r="P109" s="2"/>
      <c r="Q109" s="2"/>
    </row>
    <row r="110" spans="1:17" ht="12" customHeight="1">
      <c r="A110" s="24" t="s">
        <v>1</v>
      </c>
      <c r="B110" s="21" t="s">
        <v>54</v>
      </c>
      <c r="C110" s="153">
        <f>(1/12*0.05)*1</f>
        <v>4.1666666666666666E-3</v>
      </c>
      <c r="D110" s="154">
        <f>C110*(C46+C102+C104+D73)</f>
        <v>0</v>
      </c>
      <c r="E110" s="27"/>
      <c r="F110" s="2"/>
      <c r="G110" s="2"/>
      <c r="H110" s="2"/>
      <c r="I110" s="17"/>
      <c r="J110" s="2"/>
      <c r="K110" s="2"/>
      <c r="L110" s="2"/>
      <c r="M110" s="2"/>
      <c r="N110" s="2"/>
      <c r="O110" s="2"/>
      <c r="P110" s="2"/>
      <c r="Q110" s="2"/>
    </row>
    <row r="111" spans="1:17" ht="12" customHeight="1">
      <c r="A111" s="24" t="s">
        <v>3</v>
      </c>
      <c r="B111" s="21" t="s">
        <v>55</v>
      </c>
      <c r="C111" s="84">
        <f>C73*C110</f>
        <v>3.3333333333333332E-4</v>
      </c>
      <c r="D111" s="79">
        <f>C111*C46</f>
        <v>0</v>
      </c>
      <c r="E111" s="2"/>
      <c r="F111" s="2"/>
      <c r="G111" s="2"/>
      <c r="H111" s="2"/>
      <c r="I111" s="2"/>
      <c r="J111" s="2"/>
      <c r="K111" s="2"/>
      <c r="L111" s="2"/>
      <c r="M111" s="2"/>
      <c r="N111" s="2"/>
      <c r="O111" s="2"/>
      <c r="P111" s="2"/>
      <c r="Q111" s="2"/>
    </row>
    <row r="112" spans="1:17" ht="12" customHeight="1">
      <c r="A112" s="24" t="s">
        <v>6</v>
      </c>
      <c r="B112" s="21" t="s">
        <v>230</v>
      </c>
      <c r="C112" s="85">
        <v>0.04</v>
      </c>
      <c r="D112" s="79">
        <f>C112*(C46+D58)</f>
        <v>0</v>
      </c>
      <c r="E112" s="27"/>
      <c r="F112" s="2"/>
      <c r="G112" s="2"/>
      <c r="H112" s="2"/>
      <c r="I112" s="2"/>
      <c r="J112" s="2"/>
      <c r="K112" s="2"/>
      <c r="L112" s="2"/>
      <c r="M112" s="2"/>
      <c r="N112" s="2"/>
      <c r="O112" s="2"/>
      <c r="P112" s="2"/>
      <c r="Q112" s="2"/>
    </row>
    <row r="113" spans="1:17" ht="12" customHeight="1">
      <c r="A113" s="24" t="s">
        <v>8</v>
      </c>
      <c r="B113" s="21" t="s">
        <v>193</v>
      </c>
      <c r="C113" s="85">
        <f>7/30/12</f>
        <v>1.9444444444444445E-2</v>
      </c>
      <c r="D113" s="79">
        <f>C113*(C46+C105)</f>
        <v>0</v>
      </c>
      <c r="E113" s="27"/>
      <c r="F113" s="2"/>
      <c r="G113" s="2"/>
      <c r="H113" s="2"/>
      <c r="I113" s="2"/>
      <c r="J113" s="2"/>
      <c r="K113" s="2"/>
      <c r="L113" s="2"/>
      <c r="M113" s="2"/>
      <c r="N113" s="2"/>
      <c r="O113" s="2"/>
      <c r="P113" s="2"/>
      <c r="Q113" s="2"/>
    </row>
    <row r="114" spans="1:17" ht="12" customHeight="1">
      <c r="A114" s="24" t="s">
        <v>21</v>
      </c>
      <c r="B114" s="21" t="s">
        <v>228</v>
      </c>
      <c r="C114" s="85">
        <f>C113*C74</f>
        <v>7.1555555555555565E-3</v>
      </c>
      <c r="D114" s="79">
        <f>C114*C46</f>
        <v>0</v>
      </c>
      <c r="E114" s="27"/>
      <c r="F114" s="2"/>
      <c r="G114" s="2"/>
      <c r="H114" s="2"/>
      <c r="I114" s="2"/>
      <c r="J114" s="2"/>
      <c r="K114" s="2"/>
      <c r="L114" s="2"/>
      <c r="M114" s="2"/>
      <c r="N114" s="2"/>
      <c r="O114" s="2"/>
      <c r="P114" s="2"/>
      <c r="Q114" s="2"/>
    </row>
    <row r="115" spans="1:17" ht="12" customHeight="1">
      <c r="A115" s="24" t="s">
        <v>23</v>
      </c>
      <c r="B115" s="21" t="s">
        <v>229</v>
      </c>
      <c r="C115" s="66">
        <f>0.0194*0.08*0.4</f>
        <v>6.2080000000000002E-4</v>
      </c>
      <c r="D115" s="79">
        <f>C115*(C46+D58)</f>
        <v>0</v>
      </c>
      <c r="E115" s="2"/>
      <c r="F115" s="2"/>
      <c r="G115" s="2"/>
      <c r="H115" s="2"/>
      <c r="I115" s="2"/>
      <c r="J115" s="2"/>
      <c r="K115" s="2"/>
      <c r="L115" s="2"/>
      <c r="M115" s="2"/>
      <c r="N115" s="2"/>
      <c r="O115" s="2"/>
      <c r="P115" s="2"/>
      <c r="Q115" s="2"/>
    </row>
    <row r="116" spans="1:17" ht="12" customHeight="1">
      <c r="A116" s="252" t="s">
        <v>127</v>
      </c>
      <c r="B116" s="254"/>
      <c r="C116" s="119">
        <f>SUM(C110:C115)</f>
        <v>7.1720800000000001E-2</v>
      </c>
      <c r="D116" s="115">
        <f>SUM(D110:D115)</f>
        <v>0</v>
      </c>
      <c r="E116" s="2"/>
      <c r="F116" s="2"/>
      <c r="G116" s="2"/>
      <c r="H116" s="2"/>
      <c r="I116" s="2"/>
      <c r="J116" s="2"/>
      <c r="K116" s="2"/>
      <c r="L116" s="2"/>
      <c r="M116" s="2"/>
      <c r="N116" s="2"/>
      <c r="O116" s="2"/>
      <c r="P116" s="2"/>
      <c r="Q116" s="2"/>
    </row>
    <row r="117" spans="1:17" ht="19" customHeight="1">
      <c r="A117" s="20"/>
      <c r="B117" s="20"/>
      <c r="C117" s="20"/>
      <c r="D117" s="2"/>
      <c r="E117" s="2"/>
      <c r="F117" s="2"/>
      <c r="G117" s="2"/>
      <c r="H117" s="2"/>
      <c r="I117" s="2"/>
      <c r="J117" s="2"/>
      <c r="K117" s="2"/>
      <c r="L117" s="2"/>
      <c r="M117" s="2"/>
      <c r="N117" s="2"/>
      <c r="O117" s="2"/>
      <c r="P117" s="2"/>
      <c r="Q117" s="2"/>
    </row>
    <row r="118" spans="1:17" ht="12" customHeight="1">
      <c r="A118" s="102" t="s">
        <v>129</v>
      </c>
      <c r="B118" s="102"/>
      <c r="C118" s="102"/>
      <c r="D118" s="102"/>
      <c r="E118" s="102"/>
      <c r="F118" s="102"/>
      <c r="G118" s="102"/>
      <c r="H118" s="102"/>
      <c r="I118" s="102"/>
      <c r="J118" s="102"/>
      <c r="K118" s="102"/>
      <c r="L118" s="2"/>
      <c r="M118" s="2"/>
      <c r="N118" s="2"/>
      <c r="O118" s="2"/>
      <c r="P118" s="2"/>
      <c r="Q118" s="2"/>
    </row>
    <row r="119" spans="1:17" ht="37.5" customHeight="1">
      <c r="A119" s="255" t="s">
        <v>152</v>
      </c>
      <c r="B119" s="255"/>
      <c r="C119" s="255"/>
      <c r="D119" s="255"/>
      <c r="E119" s="104"/>
      <c r="F119" s="104"/>
      <c r="G119" s="104"/>
      <c r="H119" s="104"/>
      <c r="I119" s="104"/>
      <c r="J119" s="104"/>
      <c r="K119" s="104"/>
      <c r="L119" s="2"/>
      <c r="M119" s="2"/>
      <c r="N119" s="2"/>
      <c r="O119" s="2"/>
      <c r="P119" s="2"/>
      <c r="Q119" s="2"/>
    </row>
    <row r="120" spans="1:17" ht="53.5" customHeight="1">
      <c r="A120" s="255" t="s">
        <v>232</v>
      </c>
      <c r="B120" s="255"/>
      <c r="C120" s="255"/>
      <c r="D120" s="255"/>
      <c r="E120" s="104"/>
      <c r="F120" s="104"/>
      <c r="G120" s="104"/>
      <c r="H120" s="104"/>
      <c r="I120" s="104"/>
      <c r="J120" s="104"/>
      <c r="K120" s="104"/>
      <c r="L120" s="2"/>
      <c r="M120" s="2"/>
      <c r="N120" s="2"/>
      <c r="O120" s="2"/>
      <c r="P120" s="2"/>
      <c r="Q120" s="2"/>
    </row>
    <row r="121" spans="1:17" ht="31.5" customHeight="1">
      <c r="A121" s="255" t="s">
        <v>153</v>
      </c>
      <c r="B121" s="255"/>
      <c r="C121" s="255"/>
      <c r="D121" s="255"/>
      <c r="E121" s="104"/>
      <c r="F121" s="104"/>
      <c r="G121" s="104"/>
      <c r="H121" s="104"/>
      <c r="I121" s="104"/>
      <c r="J121" s="104"/>
      <c r="K121" s="104"/>
      <c r="L121" s="2"/>
      <c r="M121" s="2"/>
      <c r="N121" s="2"/>
      <c r="O121" s="2"/>
      <c r="P121" s="2"/>
      <c r="Q121" s="2"/>
    </row>
    <row r="122" spans="1:17" ht="42" customHeight="1">
      <c r="A122" s="255" t="s">
        <v>154</v>
      </c>
      <c r="B122" s="255"/>
      <c r="C122" s="255"/>
      <c r="D122" s="255"/>
      <c r="E122" s="104"/>
      <c r="F122" s="104"/>
      <c r="G122" s="104"/>
      <c r="H122" s="104"/>
      <c r="I122" s="104"/>
      <c r="J122" s="104"/>
      <c r="K122" s="104"/>
      <c r="L122" s="2"/>
      <c r="M122" s="2"/>
      <c r="N122" s="2"/>
      <c r="O122" s="2"/>
      <c r="P122" s="2"/>
      <c r="Q122" s="2"/>
    </row>
    <row r="123" spans="1:17" ht="48.5" customHeight="1">
      <c r="A123" s="255" t="s">
        <v>231</v>
      </c>
      <c r="B123" s="255"/>
      <c r="C123" s="255"/>
      <c r="D123" s="255"/>
      <c r="E123" s="104"/>
      <c r="F123" s="104"/>
      <c r="G123" s="104"/>
      <c r="H123" s="104"/>
      <c r="I123" s="104"/>
      <c r="J123" s="104"/>
      <c r="K123" s="104"/>
      <c r="L123" s="2"/>
      <c r="M123" s="2"/>
      <c r="N123" s="2"/>
      <c r="O123" s="2"/>
      <c r="P123" s="2"/>
      <c r="Q123" s="2"/>
    </row>
    <row r="124" spans="1:17" ht="36.5" customHeight="1">
      <c r="A124" s="245" t="s">
        <v>233</v>
      </c>
      <c r="B124" s="245"/>
      <c r="C124" s="245"/>
      <c r="D124" s="245"/>
      <c r="E124" s="104"/>
      <c r="F124" s="104"/>
      <c r="G124" s="104"/>
      <c r="H124" s="104"/>
      <c r="I124" s="104"/>
      <c r="J124" s="104"/>
      <c r="K124" s="104"/>
      <c r="L124" s="2"/>
      <c r="M124" s="2"/>
      <c r="N124" s="2"/>
      <c r="O124" s="2"/>
      <c r="P124" s="2"/>
      <c r="Q124" s="2"/>
    </row>
    <row r="125" spans="1:17" ht="19" customHeight="1">
      <c r="A125" s="246"/>
      <c r="B125" s="246"/>
      <c r="C125" s="246"/>
      <c r="D125" s="246"/>
      <c r="E125" s="104"/>
      <c r="F125" s="104"/>
      <c r="G125" s="104"/>
      <c r="H125" s="104"/>
      <c r="I125" s="104"/>
      <c r="J125" s="104"/>
      <c r="K125" s="104"/>
      <c r="L125" s="2"/>
      <c r="M125" s="2"/>
      <c r="N125" s="2"/>
      <c r="O125" s="2"/>
      <c r="P125" s="2"/>
      <c r="Q125" s="2"/>
    </row>
    <row r="126" spans="1:17" ht="12" customHeight="1">
      <c r="A126" s="105"/>
      <c r="B126" s="105"/>
      <c r="C126" s="105"/>
      <c r="D126" s="105"/>
      <c r="E126" s="105"/>
      <c r="F126" s="105"/>
      <c r="G126" s="105"/>
      <c r="H126" s="105"/>
      <c r="I126" s="103"/>
      <c r="J126" s="103"/>
      <c r="K126" s="103"/>
      <c r="L126" s="2"/>
      <c r="M126" s="2"/>
      <c r="N126" s="2"/>
      <c r="O126" s="2"/>
      <c r="P126" s="2"/>
      <c r="Q126" s="2"/>
    </row>
    <row r="127" spans="1:17" ht="12" customHeight="1">
      <c r="A127" s="249" t="s">
        <v>56</v>
      </c>
      <c r="B127" s="250"/>
      <c r="C127" s="250"/>
      <c r="D127" s="251"/>
      <c r="E127" s="2"/>
      <c r="F127" s="2"/>
      <c r="G127" s="2"/>
      <c r="H127" s="2"/>
      <c r="I127" s="2"/>
      <c r="J127" s="2"/>
      <c r="K127" s="2"/>
      <c r="L127" s="2"/>
      <c r="M127" s="2"/>
      <c r="N127" s="2"/>
      <c r="O127" s="2"/>
      <c r="P127" s="2"/>
      <c r="Q127" s="2"/>
    </row>
    <row r="128" spans="1:17" ht="12" customHeight="1">
      <c r="A128" s="20"/>
      <c r="B128" s="20"/>
      <c r="C128" s="20"/>
      <c r="D128" s="20"/>
      <c r="E128" s="2"/>
      <c r="F128" s="2"/>
      <c r="G128" s="2"/>
      <c r="H128" s="2"/>
      <c r="I128" s="28"/>
      <c r="J128" s="2"/>
      <c r="K128" s="2"/>
      <c r="L128" s="2"/>
      <c r="M128" s="2"/>
      <c r="N128" s="2"/>
      <c r="O128" s="2"/>
      <c r="P128" s="2"/>
      <c r="Q128" s="2"/>
    </row>
    <row r="129" spans="1:17" ht="19" customHeight="1">
      <c r="A129" s="269" t="s">
        <v>57</v>
      </c>
      <c r="B129" s="270"/>
      <c r="C129" s="270"/>
      <c r="D129" s="271"/>
      <c r="E129" s="2"/>
      <c r="F129" s="2"/>
      <c r="G129" s="2"/>
      <c r="H129" s="2"/>
      <c r="I129" s="2"/>
      <c r="J129" s="2"/>
      <c r="K129" s="2"/>
      <c r="L129" s="2"/>
      <c r="M129" s="2"/>
      <c r="N129" s="2"/>
      <c r="O129" s="2"/>
      <c r="P129" s="2"/>
      <c r="Q129" s="2"/>
    </row>
    <row r="130" spans="1:17" ht="12" customHeight="1">
      <c r="A130" s="16" t="s">
        <v>58</v>
      </c>
      <c r="B130" s="22" t="s">
        <v>59</v>
      </c>
      <c r="C130" s="16" t="s">
        <v>29</v>
      </c>
      <c r="D130" s="16" t="s">
        <v>17</v>
      </c>
      <c r="E130" s="2"/>
      <c r="F130" s="2"/>
      <c r="G130" s="2"/>
      <c r="H130" s="2"/>
      <c r="I130" s="2"/>
      <c r="J130" s="2"/>
      <c r="K130" s="2"/>
      <c r="L130" s="2"/>
      <c r="M130" s="2"/>
      <c r="N130" s="2"/>
      <c r="O130" s="2"/>
      <c r="P130" s="2"/>
      <c r="Q130" s="2"/>
    </row>
    <row r="131" spans="1:17" ht="15" customHeight="1">
      <c r="A131" s="24" t="s">
        <v>1</v>
      </c>
      <c r="B131" s="65" t="s">
        <v>60</v>
      </c>
      <c r="C131" s="84">
        <v>1.6199999999999999E-2</v>
      </c>
      <c r="D131" s="78">
        <f>C131*(C46+C105+D116)</f>
        <v>0</v>
      </c>
      <c r="E131" s="2"/>
      <c r="F131" s="2"/>
      <c r="G131" s="2"/>
      <c r="H131" s="2"/>
      <c r="I131" s="2"/>
      <c r="J131" s="2"/>
      <c r="K131" s="2"/>
      <c r="L131" s="2"/>
      <c r="M131" s="2"/>
      <c r="N131" s="2"/>
      <c r="O131" s="2"/>
      <c r="P131" s="2"/>
      <c r="Q131" s="2"/>
    </row>
    <row r="132" spans="1:17" ht="12" customHeight="1">
      <c r="A132" s="24" t="s">
        <v>3</v>
      </c>
      <c r="B132" s="65" t="s">
        <v>61</v>
      </c>
      <c r="C132" s="84">
        <f>(1/30)/1/12</f>
        <v>2.7777777777777779E-3</v>
      </c>
      <c r="D132" s="78">
        <f>C132*(C46+C105+D116)</f>
        <v>0</v>
      </c>
      <c r="E132" s="30"/>
      <c r="F132" s="2"/>
      <c r="G132" s="29"/>
      <c r="H132" s="31"/>
      <c r="I132" s="31"/>
      <c r="J132" s="2"/>
      <c r="K132" s="2"/>
      <c r="L132" s="2"/>
      <c r="M132" s="2"/>
      <c r="N132" s="2"/>
      <c r="O132" s="2"/>
      <c r="P132" s="2"/>
      <c r="Q132" s="2"/>
    </row>
    <row r="133" spans="1:17" ht="12" customHeight="1">
      <c r="A133" s="24" t="s">
        <v>6</v>
      </c>
      <c r="B133" s="65" t="s">
        <v>224</v>
      </c>
      <c r="C133" s="153">
        <f>(5/30/12)*0.015</f>
        <v>2.0833333333333332E-4</v>
      </c>
      <c r="D133" s="78">
        <f>C133*(C46+C105+D116)</f>
        <v>0</v>
      </c>
      <c r="E133" s="2"/>
      <c r="F133" s="2"/>
      <c r="G133" s="2"/>
      <c r="H133" s="2"/>
      <c r="I133" s="2"/>
      <c r="J133" s="2"/>
      <c r="K133" s="2"/>
      <c r="L133" s="2"/>
      <c r="M133" s="2"/>
      <c r="N133" s="2"/>
      <c r="O133" s="2"/>
      <c r="P133" s="2"/>
      <c r="Q133" s="2"/>
    </row>
    <row r="134" spans="1:17" ht="12" customHeight="1">
      <c r="A134" s="24" t="s">
        <v>8</v>
      </c>
      <c r="B134" s="65" t="s">
        <v>62</v>
      </c>
      <c r="C134" s="84">
        <f>(0.0178*0.1*0.4509*4/12)</f>
        <v>2.6753400000000004E-4</v>
      </c>
      <c r="D134" s="78">
        <f>C134*(C46+C105+D116)</f>
        <v>0</v>
      </c>
      <c r="E134" s="2"/>
      <c r="F134" s="2"/>
      <c r="G134" s="2"/>
      <c r="H134" s="17"/>
      <c r="I134" s="2"/>
      <c r="J134" s="2"/>
      <c r="K134" s="2"/>
      <c r="L134" s="2"/>
      <c r="M134" s="2"/>
      <c r="N134" s="2"/>
      <c r="O134" s="2"/>
      <c r="P134" s="2"/>
      <c r="Q134" s="2"/>
    </row>
    <row r="135" spans="1:17" ht="12" customHeight="1">
      <c r="A135" s="24" t="s">
        <v>21</v>
      </c>
      <c r="B135" s="65" t="s">
        <v>225</v>
      </c>
      <c r="C135" s="130">
        <f>0.1111*0.528*0.05</f>
        <v>2.9330400000000005E-3</v>
      </c>
      <c r="D135" s="206">
        <f>C135*(D56+D57+D74+C91+C92)</f>
        <v>0</v>
      </c>
      <c r="E135" s="2"/>
      <c r="F135" s="2"/>
      <c r="G135" s="2"/>
      <c r="H135" s="30"/>
      <c r="I135" s="2"/>
      <c r="J135" s="2"/>
      <c r="K135" s="2"/>
      <c r="L135" s="2"/>
      <c r="M135" s="2"/>
      <c r="N135" s="2"/>
      <c r="O135" s="2"/>
      <c r="P135" s="2"/>
      <c r="Q135" s="2"/>
    </row>
    <row r="136" spans="1:17" ht="12" customHeight="1">
      <c r="A136" s="24" t="s">
        <v>23</v>
      </c>
      <c r="B136" s="21" t="s">
        <v>63</v>
      </c>
      <c r="C136" s="130">
        <v>0</v>
      </c>
      <c r="D136" s="206">
        <f>C136*C26</f>
        <v>0</v>
      </c>
      <c r="E136" s="2"/>
      <c r="F136" s="2"/>
      <c r="G136" s="2"/>
      <c r="I136" s="2"/>
      <c r="J136" s="2"/>
      <c r="K136" s="2"/>
      <c r="L136" s="2"/>
      <c r="M136" s="2"/>
      <c r="N136" s="2"/>
      <c r="O136" s="2"/>
      <c r="P136" s="2"/>
      <c r="Q136" s="2"/>
    </row>
    <row r="137" spans="1:17" ht="12" customHeight="1">
      <c r="A137" s="252" t="s">
        <v>127</v>
      </c>
      <c r="B137" s="254"/>
      <c r="C137" s="212">
        <f>SUM(C131:C136)</f>
        <v>2.2386685111111113E-2</v>
      </c>
      <c r="D137" s="122">
        <f>SUM(D131:D136)</f>
        <v>0</v>
      </c>
      <c r="E137" s="2"/>
      <c r="F137" s="2"/>
      <c r="G137" s="2"/>
      <c r="H137" s="30"/>
      <c r="I137" s="2"/>
      <c r="J137" s="2"/>
      <c r="K137" s="2"/>
      <c r="L137" s="2"/>
      <c r="M137" s="2"/>
      <c r="N137" s="2"/>
      <c r="O137" s="2"/>
      <c r="P137" s="2"/>
      <c r="Q137" s="2"/>
    </row>
    <row r="138" spans="1:17" ht="12" customHeight="1">
      <c r="A138" s="20"/>
      <c r="B138" s="20"/>
      <c r="C138" s="20"/>
      <c r="D138" s="2"/>
      <c r="E138" s="2"/>
      <c r="F138" s="2"/>
      <c r="G138" s="28"/>
      <c r="H138" s="2"/>
      <c r="I138" s="2"/>
      <c r="J138" s="2"/>
      <c r="K138" s="2"/>
      <c r="L138" s="2"/>
      <c r="M138" s="2"/>
      <c r="N138" s="2"/>
      <c r="O138" s="2"/>
      <c r="P138" s="2"/>
      <c r="Q138" s="2"/>
    </row>
    <row r="139" spans="1:17" ht="12" customHeight="1">
      <c r="A139" s="99" t="s">
        <v>129</v>
      </c>
      <c r="B139" s="99"/>
      <c r="C139" s="99"/>
      <c r="D139" s="99"/>
      <c r="E139" s="102"/>
      <c r="F139" s="102"/>
      <c r="G139" s="102"/>
      <c r="H139" s="151"/>
      <c r="I139" s="2"/>
      <c r="J139" s="2"/>
      <c r="K139" s="2"/>
      <c r="L139" s="2"/>
      <c r="M139" s="2"/>
      <c r="N139" s="2"/>
      <c r="O139" s="2"/>
      <c r="P139" s="2"/>
      <c r="Q139" s="2"/>
    </row>
    <row r="140" spans="1:17" ht="14.5" customHeight="1">
      <c r="A140" s="247" t="s">
        <v>155</v>
      </c>
      <c r="B140" s="247"/>
      <c r="C140" s="247"/>
      <c r="D140" s="247"/>
      <c r="E140" s="104"/>
      <c r="F140" s="104"/>
      <c r="G140" s="104"/>
      <c r="H140" s="104"/>
      <c r="I140" s="104"/>
      <c r="J140" s="104"/>
      <c r="K140" s="104"/>
      <c r="L140" s="2"/>
      <c r="M140" s="2"/>
      <c r="N140" s="2"/>
      <c r="O140" s="2"/>
      <c r="P140" s="2"/>
      <c r="Q140" s="2"/>
    </row>
    <row r="141" spans="1:17" ht="53.5" customHeight="1">
      <c r="A141" s="291" t="s">
        <v>226</v>
      </c>
      <c r="B141" s="291"/>
      <c r="C141" s="291"/>
      <c r="D141" s="291"/>
      <c r="E141" s="107"/>
      <c r="F141" s="107"/>
      <c r="G141" s="107"/>
      <c r="H141" s="107"/>
      <c r="I141" s="107"/>
      <c r="J141" s="107"/>
      <c r="K141" s="107"/>
      <c r="L141" s="2"/>
      <c r="M141" s="2"/>
      <c r="N141" s="2"/>
      <c r="O141" s="2"/>
      <c r="P141" s="2"/>
      <c r="Q141" s="2"/>
    </row>
    <row r="142" spans="1:17" ht="50" customHeight="1">
      <c r="A142" s="291" t="s">
        <v>234</v>
      </c>
      <c r="B142" s="247"/>
      <c r="C142" s="247"/>
      <c r="D142" s="247"/>
      <c r="E142" s="104"/>
      <c r="F142" s="104"/>
      <c r="G142" s="104"/>
      <c r="H142" s="104"/>
      <c r="I142" s="104"/>
      <c r="J142" s="104"/>
      <c r="K142" s="104"/>
      <c r="L142" s="2"/>
      <c r="M142" s="2"/>
      <c r="N142" s="2"/>
      <c r="O142" s="2"/>
      <c r="P142" s="2"/>
      <c r="Q142" s="2"/>
    </row>
    <row r="143" spans="1:17" ht="53" customHeight="1">
      <c r="A143" s="247" t="s">
        <v>178</v>
      </c>
      <c r="B143" s="247"/>
      <c r="C143" s="247"/>
      <c r="D143" s="247"/>
      <c r="E143" s="104"/>
      <c r="F143" s="104"/>
      <c r="G143" s="104"/>
      <c r="H143" s="104"/>
      <c r="I143" s="104"/>
      <c r="J143" s="104"/>
      <c r="K143" s="104"/>
      <c r="L143" s="2"/>
      <c r="M143" s="2"/>
      <c r="N143" s="2"/>
      <c r="O143" s="2"/>
      <c r="P143" s="2"/>
      <c r="Q143" s="2"/>
    </row>
    <row r="144" spans="1:17" ht="94.5" customHeight="1">
      <c r="A144" s="247" t="s">
        <v>227</v>
      </c>
      <c r="B144" s="247"/>
      <c r="C144" s="247"/>
      <c r="D144" s="247"/>
      <c r="E144" s="104"/>
      <c r="F144" s="104"/>
      <c r="G144" s="104"/>
      <c r="H144" s="104"/>
      <c r="I144" s="104"/>
      <c r="J144" s="104"/>
      <c r="K144" s="104"/>
      <c r="L144" s="2"/>
      <c r="M144" s="2"/>
      <c r="N144" s="2"/>
      <c r="O144" s="2"/>
      <c r="P144" s="2"/>
      <c r="Q144" s="2"/>
    </row>
    <row r="145" spans="1:17" ht="12" customHeight="1">
      <c r="A145" s="106"/>
      <c r="B145" s="106"/>
      <c r="C145" s="106"/>
      <c r="D145" s="106"/>
      <c r="E145" s="104"/>
      <c r="F145" s="104"/>
      <c r="G145" s="104"/>
      <c r="H145" s="104"/>
      <c r="I145" s="104"/>
      <c r="J145" s="104"/>
      <c r="K145" s="104"/>
      <c r="L145" s="2"/>
      <c r="M145" s="2"/>
      <c r="N145" s="2"/>
      <c r="O145" s="2"/>
      <c r="P145" s="2"/>
      <c r="Q145" s="2"/>
    </row>
    <row r="146" spans="1:17" ht="12" customHeight="1">
      <c r="A146" s="269" t="s">
        <v>64</v>
      </c>
      <c r="B146" s="270"/>
      <c r="C146" s="270"/>
      <c r="D146" s="271"/>
      <c r="E146" s="2"/>
      <c r="F146" s="2"/>
      <c r="G146" s="2"/>
      <c r="H146" s="2"/>
      <c r="I146" s="2"/>
      <c r="J146" s="2"/>
      <c r="K146" s="2"/>
      <c r="L146" s="2"/>
      <c r="M146" s="2"/>
      <c r="N146" s="2"/>
      <c r="O146" s="2"/>
      <c r="P146" s="2"/>
      <c r="Q146" s="2"/>
    </row>
    <row r="147" spans="1:17" ht="12" customHeight="1">
      <c r="A147" s="16" t="s">
        <v>65</v>
      </c>
      <c r="B147" s="22" t="s">
        <v>66</v>
      </c>
      <c r="C147" s="16" t="s">
        <v>29</v>
      </c>
      <c r="D147" s="16" t="s">
        <v>17</v>
      </c>
      <c r="E147" s="2"/>
      <c r="F147" s="2"/>
      <c r="G147" s="2"/>
      <c r="H147" s="29"/>
      <c r="I147" s="2"/>
      <c r="J147" s="2"/>
      <c r="K147" s="2"/>
      <c r="L147" s="2"/>
      <c r="M147" s="2"/>
      <c r="N147" s="2"/>
      <c r="O147" s="2"/>
      <c r="P147" s="2"/>
      <c r="Q147" s="2"/>
    </row>
    <row r="148" spans="1:17" ht="12" customHeight="1">
      <c r="A148" s="24" t="s">
        <v>1</v>
      </c>
      <c r="B148" s="21" t="s">
        <v>67</v>
      </c>
      <c r="C148" s="33">
        <v>0</v>
      </c>
      <c r="D148" s="26">
        <f>C148*C26</f>
        <v>0</v>
      </c>
      <c r="E148" s="2"/>
      <c r="F148" s="2"/>
      <c r="G148" s="2"/>
      <c r="H148" s="27"/>
      <c r="I148" s="2"/>
      <c r="J148" s="2"/>
      <c r="K148" s="2"/>
      <c r="L148" s="2"/>
      <c r="M148" s="2"/>
      <c r="N148" s="2"/>
      <c r="O148" s="2"/>
      <c r="P148" s="2"/>
      <c r="Q148" s="2"/>
    </row>
    <row r="149" spans="1:17" ht="12" customHeight="1">
      <c r="A149" s="252" t="s">
        <v>45</v>
      </c>
      <c r="B149" s="272"/>
      <c r="C149" s="267"/>
      <c r="D149" s="117">
        <f>D148</f>
        <v>0</v>
      </c>
      <c r="E149" s="2"/>
      <c r="F149" s="2"/>
      <c r="G149" s="2"/>
      <c r="H149" s="2"/>
      <c r="I149" s="2"/>
      <c r="J149" s="2"/>
      <c r="K149" s="2"/>
      <c r="L149" s="2"/>
      <c r="M149" s="2"/>
      <c r="N149" s="2"/>
      <c r="O149" s="2"/>
      <c r="P149" s="2"/>
      <c r="Q149" s="2"/>
    </row>
    <row r="150" spans="1:17" ht="12" customHeight="1">
      <c r="A150" s="2"/>
      <c r="B150" s="2"/>
      <c r="C150" s="9"/>
      <c r="D150" s="2"/>
      <c r="E150" s="2"/>
      <c r="F150" s="2"/>
      <c r="G150" s="2"/>
      <c r="H150" s="2"/>
      <c r="I150" s="2"/>
      <c r="J150" s="2"/>
      <c r="K150" s="2"/>
      <c r="L150" s="2"/>
      <c r="M150" s="2"/>
      <c r="N150" s="2"/>
      <c r="O150" s="2"/>
      <c r="P150" s="2"/>
      <c r="Q150" s="2"/>
    </row>
    <row r="151" spans="1:17" ht="12" customHeight="1">
      <c r="A151" s="269" t="s">
        <v>68</v>
      </c>
      <c r="B151" s="270"/>
      <c r="C151" s="271"/>
      <c r="D151" s="34"/>
      <c r="E151" s="2"/>
      <c r="F151" s="2"/>
      <c r="G151" s="2"/>
      <c r="H151" s="2"/>
      <c r="I151" s="2"/>
      <c r="J151" s="2"/>
      <c r="K151" s="2"/>
      <c r="L151" s="2"/>
      <c r="M151" s="2"/>
      <c r="N151" s="2"/>
      <c r="O151" s="2"/>
      <c r="P151" s="2"/>
      <c r="Q151" s="2"/>
    </row>
    <row r="152" spans="1:17" ht="12" customHeight="1">
      <c r="A152" s="16">
        <v>4</v>
      </c>
      <c r="B152" s="22" t="s">
        <v>69</v>
      </c>
      <c r="C152" s="16" t="s">
        <v>17</v>
      </c>
      <c r="D152" s="2"/>
      <c r="E152" s="2"/>
      <c r="F152" s="2"/>
      <c r="G152" s="2"/>
      <c r="H152" s="2"/>
      <c r="I152" s="2"/>
      <c r="J152" s="2"/>
      <c r="K152" s="2"/>
      <c r="L152" s="2"/>
      <c r="M152" s="2"/>
      <c r="N152" s="2"/>
      <c r="O152" s="2"/>
      <c r="P152" s="2"/>
      <c r="Q152" s="2"/>
    </row>
    <row r="153" spans="1:17" ht="12" customHeight="1">
      <c r="A153" s="16" t="s">
        <v>58</v>
      </c>
      <c r="B153" s="21" t="s">
        <v>59</v>
      </c>
      <c r="C153" s="78">
        <f>D137</f>
        <v>0</v>
      </c>
      <c r="D153" s="2"/>
      <c r="E153" s="2"/>
      <c r="F153" s="2"/>
      <c r="G153" s="27"/>
      <c r="H153" s="2"/>
      <c r="I153" s="2"/>
      <c r="J153" s="2"/>
      <c r="K153" s="2"/>
      <c r="L153" s="2"/>
      <c r="M153" s="2"/>
      <c r="N153" s="2"/>
      <c r="O153" s="2"/>
      <c r="P153" s="2"/>
      <c r="Q153" s="2"/>
    </row>
    <row r="154" spans="1:17" ht="12" customHeight="1">
      <c r="A154" s="16" t="s">
        <v>65</v>
      </c>
      <c r="B154" s="21" t="s">
        <v>66</v>
      </c>
      <c r="C154" s="78">
        <f>D149</f>
        <v>0</v>
      </c>
      <c r="D154" s="2"/>
      <c r="E154" s="2"/>
      <c r="F154" s="2"/>
      <c r="G154" s="2"/>
      <c r="H154" s="2"/>
      <c r="I154" s="2"/>
      <c r="J154" s="2"/>
      <c r="K154" s="2"/>
      <c r="L154" s="2"/>
      <c r="M154" s="2"/>
      <c r="N154" s="2"/>
      <c r="O154" s="2"/>
      <c r="P154" s="2"/>
      <c r="Q154" s="2"/>
    </row>
    <row r="155" spans="1:17" ht="12" customHeight="1">
      <c r="A155" s="252" t="s">
        <v>127</v>
      </c>
      <c r="B155" s="267"/>
      <c r="C155" s="205">
        <f>SUM(C153:C154)</f>
        <v>0</v>
      </c>
      <c r="D155" s="2"/>
      <c r="E155" s="2"/>
      <c r="F155" s="2"/>
      <c r="G155" s="2"/>
      <c r="H155" s="2"/>
      <c r="I155" s="2"/>
      <c r="J155" s="2"/>
      <c r="K155" s="2"/>
      <c r="L155" s="2"/>
      <c r="M155" s="2"/>
      <c r="N155" s="2"/>
      <c r="O155" s="2"/>
      <c r="P155" s="2"/>
      <c r="Q155" s="2"/>
    </row>
    <row r="156" spans="1:17" ht="19" customHeight="1">
      <c r="A156" s="2"/>
      <c r="B156" s="2"/>
      <c r="C156" s="9"/>
      <c r="D156" s="2"/>
      <c r="E156" s="2"/>
      <c r="F156" s="2"/>
      <c r="G156" s="2"/>
      <c r="H156" s="2"/>
      <c r="I156" s="2"/>
      <c r="J156" s="2"/>
      <c r="K156" s="2"/>
      <c r="L156" s="2"/>
      <c r="M156" s="2"/>
      <c r="N156" s="2"/>
      <c r="O156" s="2"/>
      <c r="P156" s="2"/>
      <c r="Q156" s="2"/>
    </row>
    <row r="157" spans="1:17" ht="12" customHeight="1">
      <c r="A157" s="249" t="s">
        <v>70</v>
      </c>
      <c r="B157" s="250"/>
      <c r="C157" s="251"/>
      <c r="D157" s="2"/>
      <c r="E157" s="2"/>
      <c r="F157" s="2"/>
      <c r="G157" s="2"/>
      <c r="H157" s="2"/>
      <c r="I157" s="2"/>
      <c r="J157" s="2"/>
      <c r="K157" s="2"/>
      <c r="L157" s="2"/>
      <c r="M157" s="2"/>
      <c r="N157" s="2"/>
      <c r="O157" s="2"/>
      <c r="P157" s="2"/>
      <c r="Q157" s="2"/>
    </row>
    <row r="158" spans="1:17" ht="12" customHeight="1">
      <c r="A158" s="2"/>
      <c r="B158" s="2"/>
      <c r="C158" s="2"/>
      <c r="D158" s="2"/>
      <c r="E158" s="2"/>
      <c r="F158" s="2"/>
      <c r="G158" s="2"/>
      <c r="H158" s="2"/>
      <c r="I158" s="2"/>
      <c r="J158" s="2"/>
      <c r="K158" s="2"/>
      <c r="L158" s="2"/>
      <c r="M158" s="2"/>
      <c r="N158" s="2"/>
      <c r="O158" s="2"/>
      <c r="P158" s="2"/>
      <c r="Q158" s="2"/>
    </row>
    <row r="159" spans="1:17" ht="12" customHeight="1">
      <c r="A159" s="69">
        <v>5</v>
      </c>
      <c r="B159" s="70" t="s">
        <v>71</v>
      </c>
      <c r="C159" s="69" t="s">
        <v>17</v>
      </c>
      <c r="D159" s="2"/>
      <c r="E159" s="2"/>
      <c r="F159" s="2"/>
      <c r="G159" s="2"/>
      <c r="H159" s="2"/>
      <c r="I159" s="2"/>
      <c r="J159" s="2"/>
      <c r="K159" s="2"/>
      <c r="L159" s="2"/>
      <c r="M159" s="2"/>
      <c r="N159" s="2"/>
      <c r="O159" s="2"/>
      <c r="P159" s="2"/>
      <c r="Q159" s="2"/>
    </row>
    <row r="160" spans="1:17" ht="12" customHeight="1">
      <c r="A160" s="73" t="s">
        <v>1</v>
      </c>
      <c r="B160" s="110" t="s">
        <v>72</v>
      </c>
      <c r="C160" s="201">
        <v>0</v>
      </c>
      <c r="D160" s="2"/>
      <c r="E160" s="2"/>
      <c r="F160" s="2"/>
      <c r="G160" s="2"/>
      <c r="H160" s="2"/>
      <c r="I160" s="2"/>
      <c r="J160" s="2"/>
      <c r="K160" s="2"/>
      <c r="L160" s="2"/>
      <c r="M160" s="2"/>
      <c r="N160" s="2"/>
      <c r="O160" s="2"/>
      <c r="P160" s="2"/>
      <c r="Q160" s="2"/>
    </row>
    <row r="161" spans="1:17" ht="12" customHeight="1">
      <c r="A161" s="73" t="s">
        <v>3</v>
      </c>
      <c r="B161" s="110" t="s">
        <v>73</v>
      </c>
      <c r="C161" s="201">
        <v>0</v>
      </c>
      <c r="D161" s="2"/>
      <c r="E161" s="2"/>
      <c r="F161" s="2"/>
      <c r="G161" s="2"/>
      <c r="H161" s="2"/>
      <c r="I161" s="2"/>
      <c r="J161" s="2"/>
      <c r="K161" s="2"/>
      <c r="L161" s="2"/>
      <c r="M161" s="2"/>
      <c r="N161" s="2"/>
      <c r="O161" s="2"/>
      <c r="P161" s="2"/>
      <c r="Q161" s="2"/>
    </row>
    <row r="162" spans="1:17" ht="12" customHeight="1">
      <c r="A162" s="73" t="s">
        <v>6</v>
      </c>
      <c r="B162" s="110" t="s">
        <v>182</v>
      </c>
      <c r="C162" s="202">
        <v>0</v>
      </c>
      <c r="D162" s="2"/>
      <c r="E162" s="2"/>
      <c r="F162" s="2"/>
      <c r="G162" s="2"/>
      <c r="H162" s="2"/>
      <c r="I162" s="2"/>
      <c r="J162" s="2"/>
      <c r="K162" s="2"/>
      <c r="L162" s="2"/>
      <c r="M162" s="2"/>
      <c r="N162" s="2"/>
      <c r="O162" s="2"/>
      <c r="P162" s="2"/>
      <c r="Q162" s="2"/>
    </row>
    <row r="163" spans="1:17" ht="12" customHeight="1">
      <c r="A163" s="211" t="s">
        <v>8</v>
      </c>
      <c r="B163" s="110" t="s">
        <v>24</v>
      </c>
      <c r="C163" s="201"/>
      <c r="D163" s="2"/>
      <c r="E163" s="2"/>
      <c r="F163" s="2"/>
      <c r="G163" s="2"/>
      <c r="H163" s="2"/>
      <c r="I163" s="2"/>
      <c r="J163" s="2"/>
      <c r="K163" s="2"/>
      <c r="L163" s="2"/>
      <c r="M163" s="2"/>
      <c r="N163" s="2"/>
      <c r="O163" s="2"/>
      <c r="P163" s="2"/>
      <c r="Q163" s="2"/>
    </row>
    <row r="164" spans="1:17" ht="12" customHeight="1">
      <c r="A164" s="211" t="s">
        <v>21</v>
      </c>
      <c r="B164" s="110" t="s">
        <v>74</v>
      </c>
      <c r="C164" s="111"/>
      <c r="D164" s="2"/>
      <c r="E164" s="2"/>
      <c r="F164" s="2"/>
      <c r="G164" s="2"/>
      <c r="H164" s="2"/>
      <c r="I164" s="2"/>
      <c r="J164" s="2"/>
      <c r="K164" s="2"/>
      <c r="L164" s="2"/>
      <c r="M164" s="2"/>
      <c r="N164" s="2"/>
      <c r="O164" s="2"/>
      <c r="P164" s="2"/>
      <c r="Q164" s="2"/>
    </row>
    <row r="165" spans="1:17" ht="12" customHeight="1">
      <c r="A165" s="211" t="s">
        <v>23</v>
      </c>
      <c r="B165" s="110" t="s">
        <v>74</v>
      </c>
      <c r="C165" s="111"/>
      <c r="D165" s="2"/>
      <c r="E165" s="2"/>
      <c r="F165" s="2"/>
      <c r="G165" s="2"/>
      <c r="H165" s="2"/>
      <c r="I165" s="2"/>
      <c r="J165" s="2"/>
      <c r="K165" s="2"/>
      <c r="L165" s="2"/>
      <c r="M165" s="2"/>
      <c r="N165" s="2"/>
      <c r="O165" s="2"/>
      <c r="P165" s="2"/>
      <c r="Q165" s="2"/>
    </row>
    <row r="166" spans="1:17" ht="12" customHeight="1">
      <c r="A166" s="281" t="s">
        <v>127</v>
      </c>
      <c r="B166" s="254"/>
      <c r="C166" s="204">
        <f>SUM(C160:C165)</f>
        <v>0</v>
      </c>
      <c r="D166" s="20"/>
      <c r="E166" s="2"/>
      <c r="F166" s="2"/>
      <c r="G166" s="2"/>
      <c r="H166" s="2"/>
      <c r="I166" s="2"/>
      <c r="J166" s="2"/>
      <c r="K166" s="2"/>
      <c r="L166" s="2"/>
      <c r="M166" s="2"/>
      <c r="N166" s="2"/>
      <c r="O166" s="2"/>
      <c r="P166" s="2"/>
      <c r="Q166" s="2"/>
    </row>
    <row r="167" spans="1:17" ht="12" customHeight="1">
      <c r="A167" s="311"/>
      <c r="B167" s="312"/>
      <c r="C167" s="312"/>
      <c r="D167" s="2"/>
      <c r="E167" s="2"/>
      <c r="F167" s="2"/>
      <c r="G167" s="2"/>
      <c r="H167" s="2"/>
      <c r="I167" s="2"/>
      <c r="J167" s="2"/>
      <c r="K167" s="2"/>
      <c r="L167" s="2"/>
      <c r="M167" s="2"/>
      <c r="N167" s="2"/>
      <c r="O167" s="2"/>
      <c r="P167" s="2"/>
      <c r="Q167" s="2"/>
    </row>
    <row r="168" spans="1:17" ht="15" customHeight="1">
      <c r="A168" s="248" t="s">
        <v>129</v>
      </c>
      <c r="B168" s="248"/>
      <c r="C168" s="248"/>
      <c r="D168" s="248"/>
      <c r="E168" s="102"/>
      <c r="F168" s="102"/>
      <c r="G168" s="102"/>
      <c r="H168" s="102"/>
      <c r="I168" s="2"/>
      <c r="J168" s="2"/>
      <c r="K168" s="2"/>
      <c r="L168" s="2"/>
      <c r="M168" s="2"/>
      <c r="N168" s="2"/>
      <c r="O168" s="2"/>
      <c r="P168" s="2"/>
      <c r="Q168" s="2"/>
    </row>
    <row r="169" spans="1:17" ht="26" customHeight="1">
      <c r="A169" s="247" t="s">
        <v>158</v>
      </c>
      <c r="B169" s="247"/>
      <c r="C169" s="247"/>
      <c r="D169" s="247"/>
      <c r="E169" s="108"/>
      <c r="F169" s="108"/>
      <c r="G169" s="108"/>
      <c r="H169" s="108"/>
      <c r="I169" s="2"/>
      <c r="J169" s="2"/>
      <c r="K169" s="2"/>
      <c r="L169" s="2"/>
      <c r="M169" s="2"/>
      <c r="N169" s="2"/>
      <c r="O169" s="2"/>
      <c r="P169" s="2"/>
      <c r="Q169" s="2"/>
    </row>
    <row r="170" spans="1:17" ht="13.5" customHeight="1">
      <c r="A170" s="247" t="s">
        <v>156</v>
      </c>
      <c r="B170" s="247"/>
      <c r="C170" s="247"/>
      <c r="D170" s="98"/>
      <c r="E170" s="108"/>
      <c r="F170" s="108"/>
      <c r="G170" s="108"/>
      <c r="H170" s="108"/>
      <c r="I170" s="2"/>
      <c r="J170" s="2"/>
      <c r="K170" s="2"/>
      <c r="L170" s="2"/>
      <c r="M170" s="2"/>
      <c r="N170" s="2"/>
      <c r="O170" s="2"/>
      <c r="P170" s="2"/>
      <c r="Q170" s="2"/>
    </row>
    <row r="171" spans="1:17" ht="28" customHeight="1">
      <c r="A171" s="247" t="s">
        <v>157</v>
      </c>
      <c r="B171" s="247"/>
      <c r="C171" s="247"/>
      <c r="D171" s="247"/>
      <c r="E171" s="108"/>
      <c r="F171" s="108"/>
      <c r="G171" s="108"/>
      <c r="H171" s="108"/>
      <c r="I171" s="2"/>
      <c r="J171" s="2"/>
      <c r="K171" s="2"/>
      <c r="L171" s="2"/>
      <c r="M171" s="2"/>
      <c r="N171" s="2"/>
      <c r="O171" s="2"/>
      <c r="P171" s="2"/>
      <c r="Q171" s="2"/>
    </row>
    <row r="172" spans="1:17" ht="12" customHeight="1">
      <c r="A172" s="98"/>
      <c r="B172" s="98"/>
      <c r="C172" s="98"/>
      <c r="D172" s="98"/>
      <c r="E172" s="108"/>
      <c r="F172" s="108"/>
      <c r="G172" s="108"/>
      <c r="H172" s="108"/>
      <c r="I172" s="2"/>
      <c r="J172" s="2"/>
      <c r="K172" s="2"/>
      <c r="L172" s="2"/>
      <c r="M172" s="2"/>
      <c r="N172" s="2"/>
      <c r="O172" s="2"/>
      <c r="P172" s="2"/>
      <c r="Q172" s="2"/>
    </row>
    <row r="173" spans="1:17" ht="12" customHeight="1">
      <c r="A173" s="249" t="s">
        <v>75</v>
      </c>
      <c r="B173" s="250"/>
      <c r="C173" s="250"/>
      <c r="D173" s="251"/>
      <c r="E173" s="2"/>
      <c r="F173" s="2"/>
      <c r="G173" s="2"/>
      <c r="H173" s="2"/>
      <c r="I173" s="2"/>
      <c r="J173" s="2"/>
      <c r="K173" s="2"/>
      <c r="L173" s="2"/>
      <c r="M173" s="2"/>
      <c r="N173" s="2"/>
      <c r="O173" s="2"/>
      <c r="P173" s="2"/>
      <c r="Q173" s="2"/>
    </row>
    <row r="174" spans="1:17" ht="12" customHeight="1">
      <c r="A174" s="2"/>
      <c r="B174" s="2"/>
      <c r="C174" s="9"/>
      <c r="D174" s="2"/>
      <c r="E174" s="2"/>
      <c r="F174" s="2"/>
      <c r="G174" s="2"/>
      <c r="H174" s="2"/>
      <c r="I174" s="2"/>
      <c r="J174" s="2"/>
      <c r="K174" s="2"/>
      <c r="L174" s="2"/>
      <c r="M174" s="2"/>
      <c r="N174" s="2"/>
      <c r="O174" s="2"/>
      <c r="P174" s="2"/>
      <c r="Q174" s="2"/>
    </row>
    <row r="175" spans="1:17" ht="12" customHeight="1">
      <c r="A175" s="16">
        <v>6</v>
      </c>
      <c r="B175" s="22" t="s">
        <v>76</v>
      </c>
      <c r="C175" s="16" t="s">
        <v>29</v>
      </c>
      <c r="D175" s="16" t="s">
        <v>17</v>
      </c>
      <c r="E175" s="2"/>
      <c r="F175" s="2"/>
      <c r="G175" s="2"/>
      <c r="H175" s="2"/>
      <c r="I175" s="2"/>
      <c r="J175" s="2"/>
      <c r="K175" s="2"/>
      <c r="L175" s="2"/>
      <c r="M175" s="2"/>
      <c r="N175" s="2"/>
      <c r="O175" s="2"/>
      <c r="P175" s="2"/>
      <c r="Q175" s="2"/>
    </row>
    <row r="176" spans="1:17" ht="19" customHeight="1">
      <c r="A176" s="24" t="s">
        <v>1</v>
      </c>
      <c r="B176" s="21" t="s">
        <v>77</v>
      </c>
      <c r="C176" s="125">
        <v>0.05</v>
      </c>
      <c r="D176" s="80">
        <f>(C46+C105+D116+C155+C166)*C176</f>
        <v>0</v>
      </c>
      <c r="E176" s="2"/>
      <c r="F176" s="2"/>
      <c r="G176" s="2"/>
      <c r="H176" s="2"/>
      <c r="I176" s="2"/>
      <c r="J176" s="2"/>
      <c r="K176" s="2"/>
      <c r="L176" s="2"/>
      <c r="M176" s="2"/>
      <c r="N176" s="2"/>
      <c r="O176" s="2"/>
      <c r="P176" s="2"/>
      <c r="Q176" s="2"/>
    </row>
    <row r="177" spans="1:17" ht="12" customHeight="1">
      <c r="A177" s="24" t="s">
        <v>3</v>
      </c>
      <c r="B177" s="21" t="s">
        <v>78</v>
      </c>
      <c r="C177" s="125">
        <v>0.1</v>
      </c>
      <c r="D177" s="80">
        <f>(C200+C201+C202+C203+C204)*C177</f>
        <v>0</v>
      </c>
      <c r="E177" s="2"/>
      <c r="F177" s="2"/>
      <c r="G177" s="2"/>
      <c r="H177" s="2"/>
      <c r="I177" s="2"/>
      <c r="J177" s="2"/>
      <c r="K177" s="2"/>
      <c r="L177" s="2"/>
      <c r="M177" s="2"/>
      <c r="N177" s="2"/>
      <c r="O177" s="2"/>
      <c r="P177" s="2"/>
      <c r="Q177" s="2"/>
    </row>
    <row r="178" spans="1:17" ht="19" customHeight="1">
      <c r="A178" s="308" t="s">
        <v>6</v>
      </c>
      <c r="B178" s="21" t="s">
        <v>79</v>
      </c>
      <c r="C178" s="125" t="s">
        <v>80</v>
      </c>
      <c r="D178" s="120">
        <v>0</v>
      </c>
      <c r="E178" s="2"/>
      <c r="F178" s="2"/>
      <c r="G178" s="2"/>
      <c r="H178" s="2"/>
      <c r="I178" s="2"/>
      <c r="J178" s="2"/>
      <c r="K178" s="2"/>
      <c r="L178" s="2"/>
      <c r="M178" s="2"/>
      <c r="N178" s="2"/>
      <c r="O178" s="2"/>
      <c r="P178" s="2"/>
      <c r="Q178" s="2"/>
    </row>
    <row r="179" spans="1:17" ht="12" customHeight="1">
      <c r="A179" s="309"/>
      <c r="B179" s="21" t="s">
        <v>81</v>
      </c>
      <c r="C179" s="125">
        <v>1.6500000000000001E-2</v>
      </c>
      <c r="D179" s="121">
        <f>((C205+D176+D177)/D189)*C179</f>
        <v>0</v>
      </c>
      <c r="E179" s="2"/>
      <c r="F179" s="2"/>
      <c r="G179" s="2"/>
      <c r="H179" s="2"/>
      <c r="I179" s="2"/>
      <c r="J179" s="2"/>
      <c r="K179" s="2"/>
      <c r="L179" s="2"/>
      <c r="M179" s="2"/>
      <c r="N179" s="2"/>
      <c r="O179" s="2"/>
      <c r="P179" s="2"/>
      <c r="Q179" s="2"/>
    </row>
    <row r="180" spans="1:17" ht="12" customHeight="1">
      <c r="A180" s="309"/>
      <c r="B180" s="21" t="s">
        <v>82</v>
      </c>
      <c r="C180" s="125">
        <v>7.5999999999999998E-2</v>
      </c>
      <c r="D180" s="121">
        <f>((C205+D176+D177)/D189)*C180</f>
        <v>0</v>
      </c>
      <c r="E180" s="2"/>
      <c r="F180" s="2"/>
      <c r="G180" s="2"/>
      <c r="H180" s="2"/>
      <c r="I180" s="2"/>
      <c r="J180" s="2"/>
      <c r="K180" s="2"/>
      <c r="L180" s="2"/>
      <c r="M180" s="2"/>
      <c r="N180" s="2"/>
      <c r="O180" s="2"/>
      <c r="P180" s="2"/>
      <c r="Q180" s="2"/>
    </row>
    <row r="181" spans="1:17" ht="12" customHeight="1">
      <c r="A181" s="309"/>
      <c r="B181" s="21" t="s">
        <v>83</v>
      </c>
      <c r="C181" s="78">
        <v>0</v>
      </c>
      <c r="D181" s="120">
        <v>0</v>
      </c>
      <c r="E181" s="2"/>
      <c r="F181" s="2"/>
      <c r="G181" s="2"/>
      <c r="H181" s="2"/>
      <c r="I181" s="2"/>
      <c r="J181" s="2"/>
      <c r="K181" s="2"/>
      <c r="L181" s="2"/>
      <c r="M181" s="2"/>
      <c r="N181" s="2"/>
      <c r="O181" s="2"/>
      <c r="P181" s="2"/>
      <c r="Q181" s="2"/>
    </row>
    <row r="182" spans="1:17" ht="12" customHeight="1">
      <c r="A182" s="310"/>
      <c r="B182" s="21" t="s">
        <v>84</v>
      </c>
      <c r="C182" s="125">
        <v>0.05</v>
      </c>
      <c r="D182" s="121">
        <f>((C205+D176+D177)/D189)*C182</f>
        <v>0</v>
      </c>
      <c r="E182" s="2"/>
      <c r="F182" s="2"/>
      <c r="G182" s="2"/>
      <c r="H182" s="2"/>
      <c r="I182" s="2"/>
      <c r="J182" s="2"/>
      <c r="K182" s="2"/>
      <c r="L182" s="2"/>
      <c r="M182" s="2"/>
      <c r="N182" s="2"/>
      <c r="O182" s="2"/>
      <c r="P182" s="2"/>
      <c r="Q182" s="2"/>
    </row>
    <row r="183" spans="1:17" ht="15" customHeight="1">
      <c r="A183" s="15"/>
      <c r="B183" s="35" t="s">
        <v>85</v>
      </c>
      <c r="C183" s="125">
        <f>SUM(C179:C182)</f>
        <v>0.14250000000000002</v>
      </c>
      <c r="D183" s="120">
        <v>0</v>
      </c>
      <c r="E183" s="27"/>
      <c r="F183" s="2"/>
      <c r="G183" s="2"/>
      <c r="H183" s="2"/>
      <c r="I183" s="2"/>
      <c r="J183" s="2"/>
      <c r="K183" s="2"/>
    </row>
    <row r="184" spans="1:17" ht="15" customHeight="1">
      <c r="A184" s="252" t="s">
        <v>162</v>
      </c>
      <c r="B184" s="253"/>
      <c r="C184" s="254"/>
      <c r="D184" s="122">
        <f>SUM(D175:D183)</f>
        <v>0</v>
      </c>
      <c r="E184" s="27"/>
      <c r="F184" s="2"/>
      <c r="G184" s="2"/>
      <c r="H184" s="2"/>
      <c r="I184" s="2"/>
      <c r="J184" s="2"/>
      <c r="K184" s="2"/>
    </row>
    <row r="185" spans="1:17" ht="15" customHeight="1">
      <c r="A185" s="109" t="s">
        <v>129</v>
      </c>
      <c r="B185" s="109"/>
      <c r="C185" s="109"/>
      <c r="D185" s="109"/>
      <c r="E185" s="109"/>
      <c r="F185" s="109"/>
      <c r="G185" s="109"/>
      <c r="H185" s="109"/>
      <c r="I185" s="109"/>
      <c r="J185" s="109"/>
      <c r="K185" s="109"/>
    </row>
    <row r="186" spans="1:17" ht="89.5" customHeight="1">
      <c r="A186" s="247" t="s">
        <v>160</v>
      </c>
      <c r="B186" s="247"/>
      <c r="C186" s="247"/>
      <c r="D186" s="247"/>
      <c r="E186" s="98"/>
      <c r="F186" s="98"/>
      <c r="G186" s="98"/>
      <c r="H186" s="98"/>
      <c r="I186" s="98"/>
      <c r="J186" s="98"/>
      <c r="K186" s="98"/>
    </row>
    <row r="187" spans="1:17" ht="19" customHeight="1">
      <c r="A187" s="307" t="s">
        <v>223</v>
      </c>
      <c r="B187" s="307"/>
      <c r="C187" s="307"/>
      <c r="D187" s="307"/>
      <c r="E187" s="97"/>
      <c r="F187" s="97"/>
      <c r="G187" s="97"/>
      <c r="H187" s="97"/>
      <c r="I187" s="109"/>
      <c r="J187" s="109"/>
      <c r="K187" s="109"/>
      <c r="L187" s="238"/>
    </row>
    <row r="188" spans="1:17" ht="15" customHeight="1" thickBot="1">
      <c r="A188" s="277"/>
      <c r="B188" s="278"/>
      <c r="C188" s="278"/>
      <c r="D188" s="2"/>
      <c r="E188" s="2"/>
      <c r="F188" s="2"/>
      <c r="G188" s="27"/>
      <c r="H188" s="2"/>
      <c r="I188" s="2"/>
      <c r="J188" s="2"/>
      <c r="K188" s="2"/>
    </row>
    <row r="189" spans="1:17" ht="15" customHeight="1" thickBot="1">
      <c r="A189" s="305" t="s">
        <v>161</v>
      </c>
      <c r="B189" s="305"/>
      <c r="C189" s="306"/>
      <c r="D189" s="134">
        <f>(1-(C183))</f>
        <v>0.85749999999999993</v>
      </c>
      <c r="E189" s="2"/>
      <c r="F189" s="2"/>
      <c r="G189" s="36"/>
      <c r="H189" s="2"/>
      <c r="I189" s="2"/>
      <c r="J189" s="2"/>
      <c r="K189" s="2"/>
    </row>
    <row r="190" spans="1:17" ht="15" customHeight="1">
      <c r="A190" s="247" t="s">
        <v>165</v>
      </c>
      <c r="B190" s="247"/>
      <c r="C190" s="247"/>
      <c r="D190" s="2"/>
      <c r="E190" s="2"/>
      <c r="F190" s="2"/>
      <c r="G190" s="36"/>
      <c r="H190" s="2"/>
      <c r="I190" s="2"/>
      <c r="J190" s="2"/>
      <c r="K190" s="2"/>
    </row>
    <row r="191" spans="1:17" ht="15" customHeight="1">
      <c r="A191" s="247" t="s">
        <v>166</v>
      </c>
      <c r="B191" s="247"/>
      <c r="C191" s="247"/>
      <c r="D191" s="2"/>
      <c r="E191" s="2"/>
      <c r="F191" s="2"/>
      <c r="G191" s="36"/>
      <c r="H191" s="2"/>
      <c r="I191" s="2"/>
      <c r="J191" s="2"/>
      <c r="K191" s="2"/>
    </row>
    <row r="192" spans="1:17" ht="15" customHeight="1">
      <c r="A192" s="247" t="s">
        <v>169</v>
      </c>
      <c r="B192" s="247"/>
      <c r="C192" s="247"/>
      <c r="D192" s="2"/>
      <c r="E192" s="2"/>
      <c r="F192" s="2"/>
      <c r="G192" s="36"/>
      <c r="H192" s="2"/>
      <c r="I192" s="2"/>
      <c r="J192" s="2"/>
      <c r="K192" s="2"/>
    </row>
    <row r="193" spans="1:11" ht="15" customHeight="1">
      <c r="A193" s="247" t="s">
        <v>170</v>
      </c>
      <c r="B193" s="247"/>
      <c r="C193" s="247"/>
      <c r="D193" s="2"/>
      <c r="E193" s="2"/>
      <c r="F193" s="2"/>
      <c r="G193" s="36"/>
      <c r="H193" s="2"/>
      <c r="I193" s="2"/>
      <c r="J193" s="2"/>
      <c r="K193" s="2"/>
    </row>
    <row r="194" spans="1:11" ht="15" customHeight="1">
      <c r="A194" s="247" t="s">
        <v>171</v>
      </c>
      <c r="B194" s="247"/>
      <c r="C194" s="247"/>
      <c r="D194" s="2"/>
      <c r="E194" s="2"/>
      <c r="F194" s="2"/>
      <c r="G194" s="36"/>
      <c r="H194" s="2"/>
      <c r="I194" s="2"/>
      <c r="J194" s="2"/>
      <c r="K194" s="2"/>
    </row>
    <row r="195" spans="1:11" ht="15" customHeight="1">
      <c r="A195" s="247" t="s">
        <v>167</v>
      </c>
      <c r="B195" s="247"/>
      <c r="C195" s="247"/>
      <c r="D195" s="2"/>
      <c r="E195" s="2"/>
      <c r="F195" s="2"/>
      <c r="G195" s="36"/>
      <c r="H195" s="2"/>
      <c r="I195" s="2"/>
      <c r="J195" s="2"/>
      <c r="K195" s="2"/>
    </row>
    <row r="196" spans="1:11" ht="15" customHeight="1">
      <c r="A196" s="247" t="s">
        <v>168</v>
      </c>
      <c r="B196" s="247"/>
      <c r="C196" s="247"/>
      <c r="D196" s="2"/>
      <c r="E196" s="2"/>
      <c r="F196" s="16"/>
      <c r="G196" s="2"/>
      <c r="H196" s="2"/>
      <c r="I196" s="2"/>
      <c r="J196" s="2"/>
      <c r="K196" s="2"/>
    </row>
    <row r="197" spans="1:11" ht="15" customHeight="1">
      <c r="A197" s="249" t="s">
        <v>86</v>
      </c>
      <c r="B197" s="250"/>
      <c r="C197" s="251"/>
      <c r="D197" s="34"/>
      <c r="E197" s="2"/>
      <c r="F197" s="16"/>
      <c r="G197" s="2"/>
      <c r="H197" s="2"/>
      <c r="I197" s="2"/>
      <c r="J197" s="2"/>
      <c r="K197" s="2"/>
    </row>
    <row r="198" spans="1:11" ht="15" customHeight="1">
      <c r="A198" s="2"/>
      <c r="B198" s="2"/>
      <c r="C198" s="2"/>
      <c r="D198" s="2"/>
      <c r="E198" s="2"/>
      <c r="F198" s="16"/>
      <c r="G198" s="2"/>
      <c r="H198" s="2"/>
      <c r="I198" s="2"/>
      <c r="J198" s="2"/>
      <c r="K198" s="2"/>
    </row>
    <row r="199" spans="1:11" ht="15" customHeight="1">
      <c r="A199" s="123"/>
      <c r="B199" s="124" t="s">
        <v>87</v>
      </c>
      <c r="C199" s="124" t="s">
        <v>17</v>
      </c>
      <c r="D199" s="2"/>
      <c r="E199" s="2"/>
      <c r="F199" s="16"/>
      <c r="G199" s="2"/>
      <c r="H199" s="2"/>
      <c r="I199" s="2"/>
      <c r="J199" s="2"/>
      <c r="K199" s="2"/>
    </row>
    <row r="200" spans="1:11" ht="15" customHeight="1">
      <c r="A200" s="16" t="s">
        <v>1</v>
      </c>
      <c r="B200" s="21" t="s">
        <v>88</v>
      </c>
      <c r="C200" s="206">
        <f>C46</f>
        <v>0</v>
      </c>
      <c r="D200" s="2"/>
      <c r="E200" s="2"/>
      <c r="F200" s="16"/>
      <c r="G200" s="2"/>
      <c r="H200" s="2"/>
      <c r="I200" s="2"/>
      <c r="J200" s="2"/>
      <c r="K200" s="2"/>
    </row>
    <row r="201" spans="1:11" ht="15" customHeight="1">
      <c r="A201" s="16" t="s">
        <v>3</v>
      </c>
      <c r="B201" s="21" t="s">
        <v>89</v>
      </c>
      <c r="C201" s="206">
        <f>C105</f>
        <v>0</v>
      </c>
      <c r="D201" s="2"/>
      <c r="E201" s="2"/>
      <c r="F201" s="16"/>
      <c r="G201" s="2"/>
      <c r="H201" s="2"/>
      <c r="I201" s="2"/>
      <c r="J201" s="2"/>
      <c r="K201" s="2"/>
    </row>
    <row r="202" spans="1:11" ht="15" customHeight="1">
      <c r="A202" s="16" t="s">
        <v>6</v>
      </c>
      <c r="B202" s="21" t="s">
        <v>51</v>
      </c>
      <c r="C202" s="206">
        <f>D116</f>
        <v>0</v>
      </c>
      <c r="D202" s="2"/>
      <c r="E202" s="2"/>
      <c r="F202" s="16"/>
      <c r="G202" s="2"/>
      <c r="H202" s="2"/>
      <c r="I202" s="2"/>
      <c r="J202" s="2"/>
      <c r="K202" s="2"/>
    </row>
    <row r="203" spans="1:11" ht="15" customHeight="1">
      <c r="A203" s="16" t="s">
        <v>8</v>
      </c>
      <c r="B203" s="21" t="s">
        <v>56</v>
      </c>
      <c r="C203" s="206">
        <f>C155</f>
        <v>0</v>
      </c>
      <c r="D203" s="2"/>
      <c r="E203" s="2"/>
      <c r="F203" s="16"/>
      <c r="G203" s="2"/>
      <c r="H203" s="2"/>
      <c r="I203" s="2"/>
      <c r="J203" s="2"/>
      <c r="K203" s="2"/>
    </row>
    <row r="204" spans="1:11" ht="15" customHeight="1">
      <c r="A204" s="16" t="s">
        <v>21</v>
      </c>
      <c r="B204" s="21" t="s">
        <v>90</v>
      </c>
      <c r="C204" s="206">
        <f>C166</f>
        <v>0</v>
      </c>
      <c r="D204" s="2"/>
      <c r="E204" s="2"/>
      <c r="F204" s="16"/>
      <c r="G204" s="2"/>
      <c r="H204" s="2"/>
      <c r="I204" s="2"/>
      <c r="J204" s="2"/>
      <c r="K204" s="2"/>
    </row>
    <row r="205" spans="1:11" ht="15" customHeight="1">
      <c r="A205" s="293" t="s">
        <v>217</v>
      </c>
      <c r="B205" s="294"/>
      <c r="C205" s="207">
        <f>SUM(C200:C204)</f>
        <v>0</v>
      </c>
      <c r="D205" s="2"/>
      <c r="E205" s="2"/>
      <c r="F205" s="16"/>
      <c r="G205" s="2"/>
      <c r="H205" s="2"/>
      <c r="I205" s="2"/>
      <c r="J205" s="2"/>
      <c r="K205" s="2"/>
    </row>
    <row r="206" spans="1:11" ht="15" customHeight="1">
      <c r="A206" s="16" t="s">
        <v>23</v>
      </c>
      <c r="B206" s="21" t="s">
        <v>91</v>
      </c>
      <c r="C206" s="206">
        <f>D184</f>
        <v>0</v>
      </c>
      <c r="D206" s="2"/>
      <c r="E206" s="2"/>
      <c r="F206" s="16"/>
      <c r="G206" s="27"/>
      <c r="H206" s="2"/>
      <c r="I206" s="2"/>
      <c r="J206" s="2"/>
      <c r="K206" s="2"/>
    </row>
    <row r="207" spans="1:11" ht="15" customHeight="1">
      <c r="A207" s="295" t="s">
        <v>218</v>
      </c>
      <c r="B207" s="296"/>
      <c r="C207" s="208">
        <f>SUM(C205+C206)</f>
        <v>0</v>
      </c>
      <c r="D207" s="2"/>
      <c r="E207" s="2"/>
      <c r="F207" s="16"/>
      <c r="G207" s="2"/>
      <c r="H207" s="2"/>
      <c r="I207" s="2"/>
      <c r="J207" s="2"/>
      <c r="K207" s="2"/>
    </row>
    <row r="208" spans="1:11" ht="15" customHeight="1">
      <c r="A208" s="37"/>
      <c r="B208" s="37"/>
      <c r="C208" s="38"/>
      <c r="D208" s="2"/>
      <c r="E208" s="2"/>
      <c r="F208" s="39"/>
      <c r="G208" s="2"/>
      <c r="H208" s="2"/>
      <c r="I208" s="2"/>
      <c r="J208" s="2"/>
      <c r="K208" s="2"/>
    </row>
    <row r="209" spans="1:11" ht="15" customHeight="1">
      <c r="A209" s="249" t="s">
        <v>92</v>
      </c>
      <c r="B209" s="250"/>
      <c r="C209" s="250"/>
      <c r="D209" s="250"/>
      <c r="E209" s="250"/>
      <c r="F209" s="250"/>
      <c r="G209" s="250"/>
      <c r="H209" s="251"/>
      <c r="I209" s="2"/>
      <c r="J209" s="2"/>
      <c r="K209" s="2"/>
    </row>
    <row r="210" spans="1:11" ht="15" customHeight="1">
      <c r="A210" s="20"/>
      <c r="B210" s="20"/>
      <c r="C210" s="40"/>
      <c r="D210" s="2"/>
      <c r="E210" s="41"/>
      <c r="F210" s="41"/>
      <c r="G210" s="2"/>
      <c r="H210" s="2"/>
      <c r="I210" s="2"/>
      <c r="J210" s="2"/>
      <c r="K210" s="2"/>
    </row>
    <row r="211" spans="1:11" ht="28.5" customHeight="1">
      <c r="A211" s="297" t="s">
        <v>93</v>
      </c>
      <c r="B211" s="298"/>
      <c r="C211" s="301" t="s">
        <v>163</v>
      </c>
      <c r="D211" s="301" t="s">
        <v>164</v>
      </c>
      <c r="E211" s="155" t="s">
        <v>219</v>
      </c>
      <c r="F211" s="301" t="s">
        <v>94</v>
      </c>
      <c r="G211" s="303" t="s">
        <v>95</v>
      </c>
      <c r="H211" s="155" t="s">
        <v>220</v>
      </c>
      <c r="I211" s="2"/>
      <c r="J211" s="2"/>
      <c r="K211" s="2"/>
    </row>
    <row r="212" spans="1:11" ht="27" customHeight="1">
      <c r="A212" s="299"/>
      <c r="B212" s="300"/>
      <c r="C212" s="302"/>
      <c r="D212" s="302"/>
      <c r="E212" s="156" t="s">
        <v>96</v>
      </c>
      <c r="F212" s="302"/>
      <c r="G212" s="304"/>
      <c r="H212" s="156" t="s">
        <v>97</v>
      </c>
      <c r="I212" s="2"/>
      <c r="J212" s="2"/>
      <c r="K212" s="2"/>
    </row>
    <row r="213" spans="1:11" ht="15.5">
      <c r="A213" s="16" t="s">
        <v>98</v>
      </c>
      <c r="B213" s="24" t="str">
        <f>C24</f>
        <v>RECEPCIONISTA COM PERICULOSIDADE</v>
      </c>
      <c r="C213" s="206">
        <f>C207</f>
        <v>0</v>
      </c>
      <c r="D213" s="24">
        <v>1</v>
      </c>
      <c r="E213" s="206">
        <f>C213*D213</f>
        <v>0</v>
      </c>
      <c r="F213" s="21"/>
      <c r="G213" s="174">
        <v>2</v>
      </c>
      <c r="H213" s="206">
        <f>ROUNDDOWN(E213*G213,2)</f>
        <v>0</v>
      </c>
      <c r="I213" s="2"/>
      <c r="J213" s="2"/>
      <c r="K213" s="2"/>
    </row>
    <row r="214" spans="1:11" ht="15" customHeight="1">
      <c r="A214" s="279"/>
      <c r="B214" s="280"/>
      <c r="C214" s="280"/>
      <c r="D214" s="280"/>
      <c r="E214" s="280"/>
      <c r="F214" s="280"/>
      <c r="G214" s="280"/>
      <c r="H214" s="261"/>
      <c r="I214" s="2"/>
      <c r="J214" s="2"/>
      <c r="K214" s="2"/>
    </row>
    <row r="215" spans="1:11" ht="15" customHeight="1">
      <c r="A215" s="20"/>
      <c r="B215" s="20"/>
      <c r="C215" s="40"/>
      <c r="D215" s="2"/>
      <c r="E215" s="41"/>
      <c r="F215" s="41"/>
      <c r="G215" s="2"/>
      <c r="H215" s="2"/>
      <c r="I215" s="2"/>
      <c r="J215" s="2"/>
      <c r="K215" s="2"/>
    </row>
    <row r="216" spans="1:11" ht="15" customHeight="1">
      <c r="A216" s="249" t="s">
        <v>99</v>
      </c>
      <c r="B216" s="250"/>
      <c r="C216" s="251"/>
      <c r="D216" s="2"/>
      <c r="E216" s="41"/>
      <c r="F216" s="41"/>
      <c r="G216" s="2"/>
      <c r="H216" s="2"/>
      <c r="I216" s="2"/>
      <c r="J216" s="2"/>
      <c r="K216" s="2"/>
    </row>
    <row r="217" spans="1:11" ht="15" customHeight="1">
      <c r="A217" s="2"/>
      <c r="B217" s="2"/>
      <c r="C217" s="2"/>
      <c r="D217" s="2"/>
      <c r="E217" s="2"/>
      <c r="F217" s="2"/>
      <c r="G217" s="2"/>
      <c r="H217" s="2"/>
      <c r="I217" s="2"/>
      <c r="J217" s="2"/>
      <c r="K217" s="2"/>
    </row>
    <row r="218" spans="1:11" ht="15" customHeight="1">
      <c r="A218" s="274" t="s">
        <v>100</v>
      </c>
      <c r="B218" s="275"/>
      <c r="C218" s="276"/>
      <c r="D218" s="2"/>
      <c r="E218" s="2"/>
      <c r="F218" s="2"/>
      <c r="G218" s="2"/>
      <c r="H218" s="2"/>
      <c r="I218" s="2"/>
      <c r="J218" s="2"/>
      <c r="K218" s="2"/>
    </row>
    <row r="219" spans="1:11" ht="15" customHeight="1">
      <c r="A219" s="21"/>
      <c r="B219" s="22" t="s">
        <v>101</v>
      </c>
      <c r="C219" s="16" t="s">
        <v>102</v>
      </c>
      <c r="D219" s="2"/>
      <c r="E219" s="2"/>
      <c r="F219" s="2"/>
      <c r="G219" s="2"/>
      <c r="H219" s="2"/>
    </row>
    <row r="220" spans="1:11" ht="15" customHeight="1">
      <c r="A220" s="16" t="s">
        <v>1</v>
      </c>
      <c r="B220" s="21" t="s">
        <v>103</v>
      </c>
      <c r="C220" s="206">
        <f>C213</f>
        <v>0</v>
      </c>
      <c r="D220" s="2"/>
      <c r="E220" s="2"/>
      <c r="F220" s="2"/>
      <c r="G220" s="2"/>
      <c r="H220" s="2"/>
    </row>
    <row r="221" spans="1:11" ht="15" customHeight="1">
      <c r="A221" s="16" t="s">
        <v>3</v>
      </c>
      <c r="B221" s="21" t="s">
        <v>104</v>
      </c>
      <c r="C221" s="206">
        <f>H213</f>
        <v>0</v>
      </c>
      <c r="D221" s="2"/>
      <c r="E221" s="2"/>
      <c r="F221" s="2"/>
      <c r="G221" s="226"/>
      <c r="H221" s="2"/>
    </row>
    <row r="222" spans="1:11" ht="37" customHeight="1">
      <c r="A222" s="126" t="s">
        <v>6</v>
      </c>
      <c r="B222" s="224" t="s">
        <v>241</v>
      </c>
      <c r="C222" s="127">
        <f>H213*12</f>
        <v>0</v>
      </c>
      <c r="D222" s="227"/>
      <c r="E222" s="2"/>
      <c r="F222" s="2"/>
      <c r="G222" s="2"/>
      <c r="H222" s="2"/>
    </row>
    <row r="228" spans="1:6" ht="15" customHeight="1">
      <c r="D228" s="193"/>
    </row>
    <row r="230" spans="1:6" ht="15" customHeight="1">
      <c r="A230" s="266"/>
      <c r="B230" s="266"/>
      <c r="C230" s="266"/>
      <c r="D230" s="266"/>
      <c r="E230" s="266"/>
      <c r="F230" s="266"/>
    </row>
    <row r="231" spans="1:6" ht="15" customHeight="1">
      <c r="A231" s="266"/>
      <c r="B231" s="266"/>
      <c r="C231" s="266"/>
      <c r="D231" s="266"/>
      <c r="E231" s="266"/>
      <c r="F231" s="266"/>
    </row>
    <row r="232" spans="1:6" ht="15" customHeight="1">
      <c r="A232" s="266"/>
      <c r="B232" s="266"/>
      <c r="C232" s="266"/>
      <c r="D232" s="266"/>
      <c r="E232" s="266"/>
      <c r="F232" s="266"/>
    </row>
    <row r="233" spans="1:6" ht="15" customHeight="1">
      <c r="A233" s="266"/>
      <c r="B233" s="266"/>
      <c r="C233" s="266"/>
      <c r="D233" s="266"/>
      <c r="E233" s="266"/>
      <c r="F233" s="266"/>
    </row>
    <row r="234" spans="1:6" ht="15" customHeight="1">
      <c r="A234" s="266"/>
      <c r="B234" s="266"/>
      <c r="C234" s="266"/>
      <c r="D234" s="266"/>
      <c r="E234" s="266"/>
      <c r="F234" s="266"/>
    </row>
  </sheetData>
  <mergeCells count="106">
    <mergeCell ref="A194:C194"/>
    <mergeCell ref="A195:C195"/>
    <mergeCell ref="A196:C196"/>
    <mergeCell ref="A189:C189"/>
    <mergeCell ref="A186:D186"/>
    <mergeCell ref="A187:D187"/>
    <mergeCell ref="A178:A182"/>
    <mergeCell ref="A140:D140"/>
    <mergeCell ref="A141:D141"/>
    <mergeCell ref="A142:D142"/>
    <mergeCell ref="A167:C167"/>
    <mergeCell ref="A192:C192"/>
    <mergeCell ref="A193:C193"/>
    <mergeCell ref="A144:D144"/>
    <mergeCell ref="A190:C190"/>
    <mergeCell ref="A191:C191"/>
    <mergeCell ref="A197:C197"/>
    <mergeCell ref="A205:B205"/>
    <mergeCell ref="A207:B207"/>
    <mergeCell ref="A211:B212"/>
    <mergeCell ref="C211:C212"/>
    <mergeCell ref="A209:H209"/>
    <mergeCell ref="D211:D212"/>
    <mergeCell ref="F211:F212"/>
    <mergeCell ref="G211:G212"/>
    <mergeCell ref="A54:D54"/>
    <mergeCell ref="A52:D52"/>
    <mergeCell ref="A64:D64"/>
    <mergeCell ref="A46:B46"/>
    <mergeCell ref="A29:C29"/>
    <mergeCell ref="A38:C38"/>
    <mergeCell ref="A137:B137"/>
    <mergeCell ref="A58:B58"/>
    <mergeCell ref="A74:B74"/>
    <mergeCell ref="A87:C87"/>
    <mergeCell ref="A49:C49"/>
    <mergeCell ref="A50:C50"/>
    <mergeCell ref="A32:K32"/>
    <mergeCell ref="A33:K33"/>
    <mergeCell ref="A34:K34"/>
    <mergeCell ref="A35:K35"/>
    <mergeCell ref="A48:C48"/>
    <mergeCell ref="A78:D78"/>
    <mergeCell ref="A79:D79"/>
    <mergeCell ref="A80:D80"/>
    <mergeCell ref="A81:D81"/>
    <mergeCell ref="A82:D82"/>
    <mergeCell ref="A76:K76"/>
    <mergeCell ref="A60:D60"/>
    <mergeCell ref="A230:F230"/>
    <mergeCell ref="A231:F231"/>
    <mergeCell ref="A232:F232"/>
    <mergeCell ref="A233:F233"/>
    <mergeCell ref="A234:F234"/>
    <mergeCell ref="A155:B155"/>
    <mergeCell ref="A93:B93"/>
    <mergeCell ref="A116:B116"/>
    <mergeCell ref="A146:D146"/>
    <mergeCell ref="A149:C149"/>
    <mergeCell ref="A151:C151"/>
    <mergeCell ref="A100:C100"/>
    <mergeCell ref="A105:B105"/>
    <mergeCell ref="A107:D107"/>
    <mergeCell ref="A127:D127"/>
    <mergeCell ref="A129:D129"/>
    <mergeCell ref="A97:C97"/>
    <mergeCell ref="A98:C98"/>
    <mergeCell ref="A218:C218"/>
    <mergeCell ref="A188:C188"/>
    <mergeCell ref="A214:H214"/>
    <mergeCell ref="A157:C157"/>
    <mergeCell ref="A166:B166"/>
    <mergeCell ref="A216:C216"/>
    <mergeCell ref="A5:C5"/>
    <mergeCell ref="A6:C6"/>
    <mergeCell ref="A7:C7"/>
    <mergeCell ref="A30:K30"/>
    <mergeCell ref="A31:K31"/>
    <mergeCell ref="A15:B15"/>
    <mergeCell ref="A13:B13"/>
    <mergeCell ref="A14:B14"/>
    <mergeCell ref="A17:C17"/>
    <mergeCell ref="A23:C23"/>
    <mergeCell ref="A9:C9"/>
    <mergeCell ref="A11:C11"/>
    <mergeCell ref="A61:D61"/>
    <mergeCell ref="A62:D62"/>
    <mergeCell ref="A77:D77"/>
    <mergeCell ref="A119:D119"/>
    <mergeCell ref="A120:D120"/>
    <mergeCell ref="A121:D121"/>
    <mergeCell ref="A122:D122"/>
    <mergeCell ref="A123:D123"/>
    <mergeCell ref="A83:D83"/>
    <mergeCell ref="A84:D84"/>
    <mergeCell ref="A85:D85"/>
    <mergeCell ref="A96:C96"/>
    <mergeCell ref="A124:D124"/>
    <mergeCell ref="A125:D125"/>
    <mergeCell ref="A143:D143"/>
    <mergeCell ref="A168:D168"/>
    <mergeCell ref="A173:D173"/>
    <mergeCell ref="A184:C184"/>
    <mergeCell ref="A169:D169"/>
    <mergeCell ref="A170:C170"/>
    <mergeCell ref="A171:D171"/>
  </mergeCells>
  <pageMargins left="0.70866141732283472" right="0.11811023622047245" top="0.39370078740157483" bottom="0.39370078740157483" header="0" footer="0"/>
  <pageSetup paperSize="9" scale="6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A6AC-D70D-4B53-882E-9B292B5F4D28}">
  <sheetPr>
    <pageSetUpPr fitToPage="1"/>
  </sheetPr>
  <dimension ref="A2:Q233"/>
  <sheetViews>
    <sheetView showGridLines="0" zoomScaleNormal="100" workbookViewId="0">
      <selection activeCell="I74" sqref="I74"/>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257" t="s">
        <v>117</v>
      </c>
      <c r="B5" s="257"/>
      <c r="C5" s="257"/>
    </row>
    <row r="6" spans="1:17" ht="15" customHeight="1">
      <c r="A6" s="257" t="s">
        <v>118</v>
      </c>
      <c r="B6" s="257"/>
      <c r="C6" s="257"/>
    </row>
    <row r="7" spans="1:17" ht="15" customHeight="1">
      <c r="A7" s="257" t="s">
        <v>123</v>
      </c>
      <c r="B7" s="257"/>
      <c r="C7" s="257"/>
    </row>
    <row r="8" spans="1:17" ht="12" customHeight="1">
      <c r="A8" s="3"/>
      <c r="B8" s="3"/>
      <c r="C8" s="3"/>
      <c r="D8" s="2"/>
      <c r="E8" s="2"/>
      <c r="F8" s="2"/>
      <c r="G8" s="2"/>
      <c r="H8" s="2"/>
      <c r="I8" s="2"/>
      <c r="J8" s="2"/>
      <c r="K8" s="2"/>
      <c r="L8" s="2"/>
      <c r="M8" s="2"/>
      <c r="N8" s="2"/>
      <c r="O8" s="2"/>
      <c r="P8" s="2"/>
    </row>
    <row r="9" spans="1:17" ht="19" customHeight="1">
      <c r="A9" s="264" t="s">
        <v>194</v>
      </c>
      <c r="B9" s="264"/>
      <c r="C9" s="264"/>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16.5" customHeight="1">
      <c r="A11" s="265" t="s">
        <v>236</v>
      </c>
      <c r="B11" s="265"/>
      <c r="C11" s="265"/>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260" t="s">
        <v>252</v>
      </c>
      <c r="B13" s="261"/>
      <c r="C13" s="6"/>
      <c r="D13" s="4"/>
      <c r="E13" s="2"/>
      <c r="F13" s="2"/>
      <c r="G13" s="2"/>
      <c r="H13" s="2"/>
      <c r="I13" s="2"/>
      <c r="J13" s="2"/>
      <c r="K13" s="2"/>
      <c r="L13" s="2"/>
      <c r="M13" s="2"/>
      <c r="N13" s="2"/>
      <c r="O13" s="2"/>
      <c r="P13" s="2"/>
      <c r="Q13" s="2"/>
    </row>
    <row r="14" spans="1:17" ht="12" customHeight="1">
      <c r="A14" s="260" t="s">
        <v>265</v>
      </c>
      <c r="B14" s="261"/>
      <c r="C14" s="7"/>
      <c r="D14" s="4"/>
      <c r="E14" s="2"/>
      <c r="F14" s="2"/>
      <c r="G14" s="2"/>
      <c r="H14" s="2"/>
      <c r="I14" s="2"/>
      <c r="J14" s="2"/>
      <c r="K14" s="2"/>
      <c r="L14" s="2"/>
      <c r="M14" s="2"/>
      <c r="N14" s="2"/>
      <c r="O14" s="2"/>
      <c r="P14" s="2"/>
      <c r="Q14" s="2"/>
    </row>
    <row r="15" spans="1:17" ht="12" customHeight="1">
      <c r="A15" s="260" t="s">
        <v>121</v>
      </c>
      <c r="B15" s="261"/>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262" t="s">
        <v>0</v>
      </c>
      <c r="B17" s="263"/>
      <c r="C17" s="263"/>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262" t="s">
        <v>10</v>
      </c>
      <c r="B23" s="263"/>
      <c r="C23" s="263"/>
      <c r="D23" s="2"/>
      <c r="E23" s="2"/>
      <c r="F23" s="2"/>
      <c r="G23" s="2"/>
      <c r="H23" s="2"/>
      <c r="I23" s="2"/>
      <c r="J23" s="2"/>
      <c r="K23" s="2"/>
      <c r="L23" s="2"/>
      <c r="M23" s="2"/>
      <c r="N23" s="2"/>
      <c r="O23" s="2"/>
      <c r="P23" s="2"/>
      <c r="Q23" s="2"/>
    </row>
    <row r="24" spans="1:17" ht="37" customHeight="1">
      <c r="A24" s="73">
        <v>1</v>
      </c>
      <c r="B24" s="15" t="s">
        <v>11</v>
      </c>
      <c r="C24" s="16" t="str">
        <f>A11</f>
        <v>ASSISTENTE ADMINISTRATIVO COM PERICULOSIDADE</v>
      </c>
      <c r="D24" s="2"/>
      <c r="E24" s="2"/>
      <c r="F24" s="2"/>
      <c r="G24" s="2"/>
      <c r="H24" s="2"/>
      <c r="I24" s="2"/>
      <c r="J24" s="2"/>
      <c r="K24" s="2"/>
      <c r="L24" s="2"/>
      <c r="M24" s="2"/>
      <c r="N24" s="2"/>
      <c r="O24" s="2"/>
      <c r="P24" s="2"/>
      <c r="Q24" s="2"/>
    </row>
    <row r="25" spans="1:17" ht="12" customHeight="1">
      <c r="A25" s="73">
        <v>2</v>
      </c>
      <c r="B25" s="15" t="s">
        <v>12</v>
      </c>
      <c r="C25" s="73" t="s">
        <v>176</v>
      </c>
      <c r="D25" s="2"/>
      <c r="E25" s="2"/>
      <c r="F25" s="2"/>
      <c r="G25" s="17"/>
      <c r="H25" s="2"/>
      <c r="I25" s="2"/>
      <c r="J25" s="2"/>
      <c r="K25" s="2"/>
      <c r="L25" s="2"/>
      <c r="M25" s="2"/>
      <c r="N25" s="2"/>
      <c r="O25" s="2"/>
      <c r="P25" s="2"/>
      <c r="Q25" s="2"/>
    </row>
    <row r="26" spans="1:17" ht="12" customHeight="1">
      <c r="A26" s="73">
        <v>3</v>
      </c>
      <c r="B26" s="15" t="s">
        <v>113</v>
      </c>
      <c r="C26" s="76">
        <v>0</v>
      </c>
      <c r="D26" s="2"/>
      <c r="E26" s="2"/>
      <c r="F26" s="2"/>
      <c r="G26" s="2"/>
      <c r="H26" s="2"/>
      <c r="I26" s="2"/>
      <c r="J26" s="2"/>
      <c r="K26" s="2"/>
      <c r="L26" s="2"/>
      <c r="M26" s="2"/>
      <c r="N26" s="2"/>
      <c r="O26" s="2"/>
      <c r="P26" s="2"/>
      <c r="Q26" s="2"/>
    </row>
    <row r="27" spans="1:17" ht="36" customHeight="1">
      <c r="A27" s="73">
        <v>4</v>
      </c>
      <c r="B27" s="15" t="s">
        <v>13</v>
      </c>
      <c r="C27" s="24" t="str">
        <f>C24</f>
        <v>ASSISTENTE ADMINISTRATIVO COM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7"/>
      <c r="B29" s="278"/>
      <c r="C29" s="278"/>
      <c r="D29" s="19"/>
      <c r="E29" s="2"/>
      <c r="F29" s="2"/>
      <c r="G29" s="2"/>
      <c r="H29" s="2"/>
      <c r="I29" s="2"/>
      <c r="J29" s="2"/>
      <c r="K29" s="2"/>
      <c r="L29" s="2"/>
      <c r="M29" s="2"/>
      <c r="N29" s="2"/>
      <c r="O29" s="2"/>
      <c r="P29" s="2"/>
      <c r="Q29" s="2"/>
    </row>
    <row r="30" spans="1:17" ht="12" customHeight="1">
      <c r="A30" s="248" t="s">
        <v>129</v>
      </c>
      <c r="B30" s="248"/>
      <c r="C30" s="248"/>
      <c r="D30" s="102"/>
      <c r="E30" s="102"/>
      <c r="F30" s="102"/>
      <c r="G30" s="102"/>
      <c r="H30" s="102"/>
      <c r="I30" s="102"/>
      <c r="J30" s="102"/>
      <c r="K30" s="102"/>
      <c r="L30" s="2"/>
      <c r="M30" s="2"/>
      <c r="N30" s="2"/>
      <c r="O30" s="2"/>
      <c r="P30" s="2"/>
      <c r="Q30" s="2"/>
    </row>
    <row r="31" spans="1:17" ht="12" customHeight="1">
      <c r="A31" s="255" t="s">
        <v>258</v>
      </c>
      <c r="B31" s="255"/>
      <c r="C31" s="255"/>
      <c r="D31" s="255"/>
      <c r="E31" s="255"/>
      <c r="F31" s="255"/>
      <c r="G31" s="255"/>
      <c r="H31" s="255"/>
      <c r="I31" s="255"/>
      <c r="J31" s="255"/>
      <c r="K31" s="255"/>
      <c r="L31" s="2"/>
      <c r="M31" s="2"/>
      <c r="N31" s="2"/>
      <c r="O31" s="2"/>
      <c r="P31" s="2"/>
      <c r="Q31" s="2"/>
    </row>
    <row r="32" spans="1:17" ht="12" customHeight="1">
      <c r="A32" s="255" t="s">
        <v>259</v>
      </c>
      <c r="B32" s="255"/>
      <c r="C32" s="255"/>
      <c r="D32" s="255"/>
      <c r="E32" s="255"/>
      <c r="F32" s="255"/>
      <c r="G32" s="255"/>
      <c r="H32" s="255"/>
      <c r="I32" s="255"/>
      <c r="J32" s="255"/>
      <c r="K32" s="255"/>
      <c r="L32" s="2"/>
      <c r="M32" s="2"/>
      <c r="N32" s="2"/>
      <c r="O32" s="2"/>
      <c r="P32" s="2"/>
      <c r="Q32" s="2"/>
    </row>
    <row r="33" spans="1:17" ht="12" customHeight="1">
      <c r="A33" s="255" t="s">
        <v>130</v>
      </c>
      <c r="B33" s="255"/>
      <c r="C33" s="255"/>
      <c r="D33" s="255"/>
      <c r="E33" s="255"/>
      <c r="F33" s="255"/>
      <c r="G33" s="255"/>
      <c r="H33" s="255"/>
      <c r="I33" s="255"/>
      <c r="J33" s="255"/>
      <c r="K33" s="255"/>
      <c r="L33" s="2"/>
      <c r="M33" s="2"/>
      <c r="N33" s="2"/>
      <c r="O33" s="2"/>
      <c r="P33" s="2"/>
      <c r="Q33" s="2"/>
    </row>
    <row r="34" spans="1:17" ht="12" customHeight="1">
      <c r="A34" s="247" t="s">
        <v>260</v>
      </c>
      <c r="B34" s="247"/>
      <c r="C34" s="247"/>
      <c r="D34" s="247"/>
      <c r="E34" s="247"/>
      <c r="F34" s="247"/>
      <c r="G34" s="247"/>
      <c r="H34" s="247"/>
      <c r="I34" s="247"/>
      <c r="J34" s="247"/>
      <c r="K34" s="247"/>
      <c r="L34" s="2"/>
      <c r="M34" s="2"/>
      <c r="N34" s="2"/>
      <c r="O34" s="2"/>
      <c r="P34" s="2"/>
      <c r="Q34" s="2"/>
    </row>
    <row r="35" spans="1:17" ht="12" customHeight="1">
      <c r="A35" s="247" t="s">
        <v>133</v>
      </c>
      <c r="B35" s="247"/>
      <c r="C35" s="247"/>
      <c r="D35" s="247"/>
      <c r="E35" s="247"/>
      <c r="F35" s="247"/>
      <c r="G35" s="247"/>
      <c r="H35" s="247"/>
      <c r="I35" s="247"/>
      <c r="J35" s="247"/>
      <c r="K35" s="247"/>
      <c r="L35" s="2"/>
      <c r="M35" s="2"/>
      <c r="N35" s="2"/>
      <c r="O35" s="2"/>
      <c r="P35" s="2"/>
      <c r="Q35" s="2"/>
    </row>
    <row r="36" spans="1:17" ht="12" customHeight="1">
      <c r="A36" s="13"/>
      <c r="D36" s="19"/>
      <c r="E36" s="2"/>
      <c r="F36" s="2"/>
      <c r="G36" s="2"/>
      <c r="H36" s="2"/>
      <c r="I36" s="2"/>
      <c r="J36" s="2"/>
      <c r="K36" s="2"/>
      <c r="L36" s="2"/>
      <c r="M36" s="2"/>
      <c r="N36" s="2"/>
      <c r="O36" s="2"/>
      <c r="P36" s="2"/>
      <c r="Q36" s="2"/>
    </row>
    <row r="37" spans="1:17" ht="12" customHeight="1">
      <c r="A37" s="13"/>
      <c r="D37" s="19"/>
      <c r="E37" s="2"/>
      <c r="F37" s="2"/>
      <c r="G37" s="2"/>
      <c r="H37" s="2"/>
      <c r="I37" s="2"/>
      <c r="J37" s="2"/>
      <c r="K37" s="2"/>
      <c r="L37" s="2"/>
      <c r="M37" s="2"/>
      <c r="N37" s="2"/>
      <c r="O37" s="2"/>
      <c r="P37" s="2"/>
      <c r="Q37" s="2"/>
    </row>
    <row r="38" spans="1:17" ht="19" customHeight="1">
      <c r="A38" s="249" t="s">
        <v>15</v>
      </c>
      <c r="B38" s="250"/>
      <c r="C38" s="251"/>
      <c r="D38" s="2"/>
      <c r="E38" s="2"/>
      <c r="F38" s="2"/>
      <c r="G38" s="2"/>
      <c r="H38" s="2"/>
      <c r="I38" s="2"/>
      <c r="J38" s="2"/>
      <c r="K38" s="2"/>
      <c r="L38" s="2"/>
      <c r="M38" s="2"/>
      <c r="N38" s="2"/>
      <c r="O38" s="2"/>
      <c r="P38" s="2"/>
      <c r="Q38" s="2"/>
    </row>
    <row r="39" spans="1:17" ht="12" customHeight="1">
      <c r="A39" s="16">
        <v>1</v>
      </c>
      <c r="B39" s="16" t="s">
        <v>16</v>
      </c>
      <c r="C39" s="16" t="s">
        <v>17</v>
      </c>
      <c r="D39" s="2"/>
      <c r="E39" s="2"/>
      <c r="F39" s="2"/>
      <c r="G39" s="2"/>
      <c r="H39" s="2"/>
      <c r="I39" s="2"/>
      <c r="J39" s="2"/>
      <c r="K39" s="2"/>
      <c r="L39" s="2"/>
      <c r="M39" s="2"/>
      <c r="N39" s="2"/>
      <c r="O39" s="2"/>
      <c r="P39" s="2"/>
      <c r="Q39" s="2"/>
    </row>
    <row r="40" spans="1:17" ht="12" customHeight="1">
      <c r="A40" s="24" t="s">
        <v>1</v>
      </c>
      <c r="B40" s="15" t="s">
        <v>18</v>
      </c>
      <c r="C40" s="77">
        <f>C26</f>
        <v>0</v>
      </c>
      <c r="D40" s="2"/>
      <c r="E40" s="67"/>
      <c r="F40" s="2"/>
      <c r="G40" s="67"/>
      <c r="H40" s="2"/>
      <c r="I40" s="2"/>
      <c r="J40" s="2"/>
      <c r="K40" s="2"/>
      <c r="L40" s="2"/>
      <c r="M40" s="2"/>
      <c r="N40" s="2"/>
      <c r="O40" s="2"/>
      <c r="P40" s="2"/>
      <c r="Q40" s="2"/>
    </row>
    <row r="41" spans="1:17" ht="25" customHeight="1">
      <c r="A41" s="24" t="s">
        <v>3</v>
      </c>
      <c r="B41" s="152" t="s">
        <v>266</v>
      </c>
      <c r="C41" s="77">
        <f>(C40/100)*30</f>
        <v>0</v>
      </c>
      <c r="D41" s="67"/>
      <c r="E41" s="2"/>
      <c r="F41" s="2"/>
      <c r="G41" s="67"/>
      <c r="H41" s="2"/>
      <c r="I41" s="2"/>
      <c r="J41" s="2"/>
      <c r="K41" s="2"/>
      <c r="L41" s="2"/>
      <c r="M41" s="2"/>
      <c r="N41" s="2"/>
      <c r="O41" s="2"/>
      <c r="P41" s="2"/>
      <c r="Q41" s="2"/>
    </row>
    <row r="42" spans="1:17" ht="12" customHeight="1">
      <c r="A42" s="24" t="s">
        <v>6</v>
      </c>
      <c r="B42" s="15" t="s">
        <v>19</v>
      </c>
      <c r="C42" s="78">
        <v>0</v>
      </c>
      <c r="D42" s="2"/>
      <c r="E42" s="2"/>
      <c r="F42" s="2"/>
      <c r="G42" s="2"/>
      <c r="H42" s="2"/>
      <c r="I42" s="2"/>
      <c r="J42" s="2"/>
      <c r="K42" s="2"/>
      <c r="L42" s="2"/>
      <c r="M42" s="2"/>
      <c r="N42" s="2"/>
      <c r="O42" s="2"/>
      <c r="P42" s="2"/>
      <c r="Q42" s="2"/>
    </row>
    <row r="43" spans="1:17" ht="12" customHeight="1">
      <c r="A43" s="24" t="s">
        <v>8</v>
      </c>
      <c r="B43" s="15" t="s">
        <v>20</v>
      </c>
      <c r="C43" s="78">
        <v>0</v>
      </c>
      <c r="D43" s="2"/>
      <c r="E43" s="2"/>
      <c r="F43" s="2"/>
      <c r="G43" s="2"/>
      <c r="H43" s="2"/>
      <c r="I43" s="2"/>
      <c r="J43" s="2"/>
      <c r="K43" s="2"/>
      <c r="L43" s="2"/>
      <c r="M43" s="2"/>
      <c r="N43" s="2"/>
      <c r="O43" s="2"/>
      <c r="P43" s="2"/>
      <c r="Q43" s="2"/>
    </row>
    <row r="44" spans="1:17" ht="12" customHeight="1">
      <c r="A44" s="24" t="s">
        <v>21</v>
      </c>
      <c r="B44" s="15" t="s">
        <v>22</v>
      </c>
      <c r="C44" s="78">
        <v>0</v>
      </c>
      <c r="D44" s="12"/>
      <c r="E44" s="2"/>
      <c r="F44" s="2"/>
      <c r="G44" s="2"/>
      <c r="H44" s="2"/>
      <c r="I44" s="2"/>
      <c r="J44" s="2"/>
      <c r="K44" s="2"/>
      <c r="L44" s="2"/>
      <c r="M44" s="2"/>
      <c r="N44" s="2"/>
      <c r="O44" s="2"/>
      <c r="P44" s="2"/>
      <c r="Q44" s="2"/>
    </row>
    <row r="45" spans="1:17" ht="12" customHeight="1">
      <c r="A45" s="24" t="s">
        <v>23</v>
      </c>
      <c r="B45" s="15" t="s">
        <v>24</v>
      </c>
      <c r="C45" s="78">
        <v>0</v>
      </c>
      <c r="D45" s="12"/>
      <c r="E45" s="2"/>
      <c r="F45" s="2"/>
      <c r="G45" s="2"/>
      <c r="H45" s="2"/>
      <c r="I45" s="2"/>
      <c r="J45" s="2"/>
      <c r="K45" s="2"/>
      <c r="L45" s="2"/>
      <c r="M45" s="2"/>
      <c r="N45" s="2"/>
      <c r="O45" s="2"/>
      <c r="P45" s="2"/>
      <c r="Q45" s="2"/>
    </row>
    <row r="46" spans="1:17" ht="12" customHeight="1">
      <c r="A46" s="252" t="s">
        <v>124</v>
      </c>
      <c r="B46" s="267"/>
      <c r="C46" s="113">
        <f>SUM(C40:C45)</f>
        <v>0</v>
      </c>
      <c r="D46" s="2"/>
      <c r="E46" s="2"/>
      <c r="F46" s="2"/>
      <c r="G46" s="2"/>
      <c r="H46" s="2"/>
      <c r="I46" s="2"/>
      <c r="J46" s="2"/>
      <c r="K46" s="2"/>
      <c r="L46" s="2"/>
      <c r="M46" s="2"/>
      <c r="N46" s="2"/>
      <c r="O46" s="2"/>
      <c r="P46" s="2"/>
      <c r="Q46" s="2"/>
    </row>
    <row r="47" spans="1:17" ht="12" customHeight="1">
      <c r="A47" s="2"/>
      <c r="B47" s="2"/>
      <c r="C47" s="9"/>
      <c r="D47" s="2"/>
      <c r="E47" s="2"/>
      <c r="F47" s="2"/>
      <c r="G47" s="2"/>
      <c r="H47" s="2"/>
      <c r="I47" s="2"/>
      <c r="J47" s="2"/>
      <c r="K47" s="2"/>
      <c r="L47" s="2"/>
      <c r="M47" s="2"/>
      <c r="N47" s="2"/>
      <c r="O47" s="2"/>
      <c r="P47" s="2"/>
      <c r="Q47" s="2"/>
    </row>
    <row r="48" spans="1:17" s="89" customFormat="1" ht="15.75" customHeight="1">
      <c r="A48" s="248" t="s">
        <v>129</v>
      </c>
      <c r="B48" s="248"/>
      <c r="C48" s="248"/>
      <c r="D48" s="93"/>
      <c r="E48" s="93"/>
      <c r="F48" s="93"/>
      <c r="G48" s="93"/>
      <c r="H48" s="93"/>
      <c r="I48" s="93"/>
      <c r="J48" s="93"/>
      <c r="K48" s="93"/>
    </row>
    <row r="49" spans="1:17" s="89" customFormat="1" ht="15.75" customHeight="1">
      <c r="A49" s="288" t="s">
        <v>149</v>
      </c>
      <c r="B49" s="288"/>
      <c r="C49" s="288"/>
      <c r="D49" s="92"/>
      <c r="E49" s="92"/>
      <c r="F49" s="92"/>
      <c r="G49" s="92"/>
      <c r="H49" s="92"/>
      <c r="I49" s="92"/>
      <c r="J49" s="92"/>
      <c r="K49" s="92"/>
    </row>
    <row r="50" spans="1:17" s="89" customFormat="1" ht="15.75" customHeight="1">
      <c r="A50" s="288" t="s">
        <v>134</v>
      </c>
      <c r="B50" s="288"/>
      <c r="C50" s="288"/>
      <c r="D50" s="92"/>
      <c r="E50" s="92"/>
      <c r="F50" s="92"/>
      <c r="G50" s="92"/>
      <c r="H50" s="92"/>
      <c r="I50" s="92"/>
      <c r="J50" s="92"/>
      <c r="K50" s="92"/>
    </row>
    <row r="51" spans="1:17" ht="13" customHeight="1">
      <c r="A51" s="2"/>
      <c r="B51" s="2"/>
      <c r="C51" s="9"/>
      <c r="D51" s="2"/>
      <c r="E51" s="2"/>
      <c r="F51" s="2"/>
      <c r="G51" s="2"/>
      <c r="H51" s="2"/>
      <c r="I51" s="2"/>
      <c r="J51" s="2"/>
      <c r="K51" s="2"/>
      <c r="L51" s="2"/>
      <c r="M51" s="2"/>
      <c r="N51" s="2"/>
      <c r="O51" s="2"/>
      <c r="P51" s="2"/>
      <c r="Q51" s="2"/>
    </row>
    <row r="52" spans="1:17" ht="19" customHeight="1">
      <c r="A52" s="249" t="s">
        <v>25</v>
      </c>
      <c r="B52" s="250"/>
      <c r="C52" s="250"/>
      <c r="D52" s="251"/>
      <c r="E52" s="2"/>
      <c r="F52" s="2"/>
      <c r="G52" s="2"/>
      <c r="H52" s="2"/>
      <c r="I52" s="2"/>
      <c r="J52" s="2"/>
      <c r="K52" s="2"/>
      <c r="L52" s="2"/>
      <c r="M52" s="2"/>
      <c r="N52" s="2"/>
      <c r="O52" s="2"/>
      <c r="P52" s="2"/>
      <c r="Q52" s="2"/>
    </row>
    <row r="53" spans="1:17" ht="12" customHeight="1">
      <c r="A53" s="20"/>
      <c r="B53" s="20"/>
      <c r="C53" s="20"/>
      <c r="D53" s="2"/>
      <c r="E53" s="2"/>
      <c r="F53" s="2"/>
      <c r="G53" s="2"/>
      <c r="H53" s="2"/>
      <c r="I53" s="2"/>
      <c r="J53" s="2"/>
      <c r="K53" s="2"/>
      <c r="L53" s="2"/>
      <c r="M53" s="2"/>
      <c r="N53" s="2"/>
      <c r="O53" s="2"/>
      <c r="P53" s="2"/>
      <c r="Q53" s="2"/>
    </row>
    <row r="54" spans="1:17" ht="19" customHeight="1">
      <c r="A54" s="282" t="s">
        <v>26</v>
      </c>
      <c r="B54" s="283"/>
      <c r="C54" s="283"/>
      <c r="D54" s="284"/>
      <c r="E54" s="2"/>
      <c r="F54" s="2"/>
      <c r="G54" s="2"/>
      <c r="H54" s="2"/>
      <c r="I54" s="2"/>
      <c r="J54" s="2"/>
      <c r="K54" s="2"/>
      <c r="L54" s="2"/>
      <c r="M54" s="2"/>
      <c r="N54" s="2"/>
      <c r="O54" s="2"/>
      <c r="P54" s="2"/>
      <c r="Q54" s="2"/>
    </row>
    <row r="55" spans="1:17" ht="12" customHeight="1">
      <c r="A55" s="14" t="s">
        <v>27</v>
      </c>
      <c r="B55" s="14" t="s">
        <v>28</v>
      </c>
      <c r="C55" s="16" t="s">
        <v>29</v>
      </c>
      <c r="D55" s="14" t="s">
        <v>17</v>
      </c>
      <c r="E55" s="2"/>
      <c r="F55" s="2"/>
      <c r="G55" s="2"/>
      <c r="H55" s="2"/>
      <c r="I55" s="2"/>
      <c r="J55" s="2"/>
      <c r="K55" s="2"/>
      <c r="L55" s="2"/>
      <c r="M55" s="2"/>
      <c r="N55" s="2"/>
      <c r="O55" s="2"/>
      <c r="P55" s="2"/>
      <c r="Q55" s="2"/>
    </row>
    <row r="56" spans="1:17" ht="12" customHeight="1">
      <c r="A56" s="73" t="s">
        <v>1</v>
      </c>
      <c r="B56" s="21" t="s">
        <v>30</v>
      </c>
      <c r="C56" s="64">
        <f>1/12</f>
        <v>8.3333333333333329E-2</v>
      </c>
      <c r="D56" s="79">
        <f>C56*C46</f>
        <v>0</v>
      </c>
      <c r="E56" s="2"/>
      <c r="F56" s="2"/>
      <c r="G56" s="2"/>
      <c r="H56" s="2"/>
      <c r="I56" s="28"/>
      <c r="J56" s="2"/>
      <c r="K56" s="2"/>
      <c r="L56" s="2"/>
      <c r="M56" s="2"/>
      <c r="N56" s="2"/>
      <c r="O56" s="2"/>
      <c r="P56" s="2"/>
      <c r="Q56" s="2"/>
    </row>
    <row r="57" spans="1:17" ht="12" customHeight="1">
      <c r="A57" s="73" t="s">
        <v>3</v>
      </c>
      <c r="B57" s="21" t="s">
        <v>31</v>
      </c>
      <c r="C57" s="74">
        <f>(((1/11*1)+(1/3)*1/11)*1)</f>
        <v>0.12121212121212122</v>
      </c>
      <c r="D57" s="79">
        <f>C57*C46</f>
        <v>0</v>
      </c>
      <c r="E57" s="2"/>
      <c r="F57" s="2"/>
      <c r="G57" s="2"/>
      <c r="H57" s="2"/>
      <c r="I57" s="28"/>
      <c r="J57" s="2"/>
      <c r="K57" s="2"/>
      <c r="L57" s="2"/>
      <c r="M57" s="2"/>
      <c r="N57" s="2"/>
      <c r="O57" s="2"/>
      <c r="P57" s="2"/>
      <c r="Q57" s="2"/>
    </row>
    <row r="58" spans="1:17" ht="12" customHeight="1">
      <c r="A58" s="281" t="s">
        <v>125</v>
      </c>
      <c r="B58" s="267"/>
      <c r="C58" s="114">
        <f>SUM(C56:C57)</f>
        <v>0.20454545454545453</v>
      </c>
      <c r="D58" s="115">
        <f>SUM(D56:D57)</f>
        <v>0</v>
      </c>
      <c r="E58" s="2"/>
      <c r="F58" s="2"/>
      <c r="G58" s="2"/>
      <c r="H58" s="2"/>
      <c r="I58" s="2"/>
      <c r="J58" s="2"/>
      <c r="K58" s="2"/>
      <c r="L58" s="2"/>
      <c r="M58" s="2"/>
      <c r="N58" s="2"/>
      <c r="O58" s="2"/>
      <c r="P58" s="2"/>
      <c r="Q58" s="2"/>
    </row>
    <row r="59" spans="1:17" ht="12" customHeight="1">
      <c r="A59" s="20"/>
      <c r="B59" s="20"/>
      <c r="C59" s="20"/>
      <c r="D59" s="2"/>
      <c r="E59" s="2"/>
      <c r="F59" s="2"/>
      <c r="G59" s="2"/>
      <c r="H59" s="2"/>
      <c r="I59" s="2"/>
      <c r="J59" s="2"/>
      <c r="K59" s="2"/>
      <c r="L59" s="2"/>
      <c r="M59" s="2"/>
      <c r="N59" s="2"/>
      <c r="O59" s="2"/>
      <c r="P59" s="2"/>
      <c r="Q59" s="2"/>
    </row>
    <row r="60" spans="1:17" ht="19" customHeight="1">
      <c r="A60" s="291" t="s">
        <v>129</v>
      </c>
      <c r="B60" s="291"/>
      <c r="C60" s="291"/>
      <c r="D60" s="291"/>
      <c r="E60" s="87"/>
      <c r="F60" s="87"/>
      <c r="G60" s="87"/>
      <c r="H60" s="87"/>
      <c r="I60" s="87"/>
      <c r="J60" s="87"/>
      <c r="K60" s="87"/>
      <c r="L60" s="2"/>
      <c r="M60" s="2"/>
      <c r="N60" s="2"/>
      <c r="O60" s="2"/>
      <c r="P60" s="2"/>
      <c r="Q60" s="2"/>
    </row>
    <row r="61" spans="1:17" ht="29" customHeight="1">
      <c r="A61" s="247" t="s">
        <v>135</v>
      </c>
      <c r="B61" s="247"/>
      <c r="C61" s="247"/>
      <c r="D61" s="247"/>
      <c r="E61" s="88"/>
      <c r="F61" s="88"/>
      <c r="G61" s="88"/>
      <c r="H61" s="88"/>
      <c r="I61" s="88"/>
      <c r="J61" s="88"/>
      <c r="K61" s="88"/>
      <c r="L61" s="2"/>
      <c r="M61" s="2"/>
      <c r="N61" s="2"/>
      <c r="O61" s="2"/>
      <c r="P61" s="2"/>
      <c r="Q61" s="2"/>
    </row>
    <row r="62" spans="1:17" ht="30" customHeight="1">
      <c r="A62" s="247" t="s">
        <v>136</v>
      </c>
      <c r="B62" s="247"/>
      <c r="C62" s="247"/>
      <c r="D62" s="247"/>
      <c r="E62" s="88"/>
      <c r="F62" s="88"/>
      <c r="G62" s="88"/>
      <c r="H62" s="88"/>
      <c r="I62" s="88"/>
      <c r="J62" s="88"/>
      <c r="K62" s="88"/>
      <c r="L62" s="2"/>
      <c r="M62" s="2"/>
      <c r="N62" s="2"/>
      <c r="O62" s="2"/>
      <c r="P62" s="2"/>
      <c r="Q62" s="2"/>
    </row>
    <row r="63" spans="1:17" ht="12" customHeight="1">
      <c r="A63" s="90"/>
      <c r="B63" s="90"/>
      <c r="C63" s="90"/>
      <c r="D63" s="90"/>
      <c r="E63" s="90"/>
      <c r="F63" s="90"/>
      <c r="G63" s="90"/>
      <c r="H63" s="90"/>
      <c r="I63" s="90"/>
      <c r="J63" s="90"/>
      <c r="K63" s="90"/>
      <c r="L63" s="2"/>
      <c r="M63" s="2"/>
      <c r="N63" s="2"/>
      <c r="O63" s="2"/>
      <c r="P63" s="2"/>
      <c r="Q63" s="2"/>
    </row>
    <row r="64" spans="1:17" ht="19" customHeight="1">
      <c r="A64" s="282" t="s">
        <v>32</v>
      </c>
      <c r="B64" s="285"/>
      <c r="C64" s="285"/>
      <c r="D64" s="286"/>
      <c r="E64" s="2"/>
      <c r="F64" s="2"/>
      <c r="G64" s="2"/>
      <c r="H64" s="2"/>
      <c r="I64" s="2"/>
      <c r="J64" s="2"/>
      <c r="K64" s="2"/>
      <c r="L64" s="2"/>
      <c r="M64" s="2"/>
      <c r="N64" s="2"/>
      <c r="O64" s="2"/>
      <c r="P64" s="2"/>
      <c r="Q64" s="2"/>
    </row>
    <row r="65" spans="1:17" ht="12" customHeight="1">
      <c r="A65" s="16" t="s">
        <v>33</v>
      </c>
      <c r="B65" s="16" t="s">
        <v>34</v>
      </c>
      <c r="C65" s="16" t="s">
        <v>29</v>
      </c>
      <c r="D65" s="16" t="s">
        <v>17</v>
      </c>
      <c r="E65" s="2"/>
      <c r="F65" s="2"/>
      <c r="G65" s="2"/>
      <c r="H65" s="23"/>
      <c r="I65" s="2"/>
      <c r="J65" s="2"/>
      <c r="K65" s="2"/>
      <c r="L65" s="2"/>
      <c r="M65" s="2"/>
      <c r="N65" s="2"/>
      <c r="O65" s="2"/>
      <c r="P65" s="2"/>
      <c r="Q65" s="2"/>
    </row>
    <row r="66" spans="1:17" ht="12" customHeight="1">
      <c r="A66" s="24" t="s">
        <v>1</v>
      </c>
      <c r="B66" s="21" t="s">
        <v>35</v>
      </c>
      <c r="C66" s="25">
        <v>0.2</v>
      </c>
      <c r="D66" s="26">
        <f>C66*(C46+D58)</f>
        <v>0</v>
      </c>
      <c r="E66" s="2"/>
      <c r="F66" s="2"/>
      <c r="G66" s="2"/>
      <c r="H66" s="2"/>
      <c r="I66" s="17"/>
      <c r="J66" s="2"/>
      <c r="K66" s="2"/>
      <c r="L66" s="2"/>
      <c r="M66" s="2"/>
      <c r="N66" s="2"/>
      <c r="O66" s="2"/>
      <c r="P66" s="2"/>
      <c r="Q66" s="2"/>
    </row>
    <row r="67" spans="1:17" ht="12" customHeight="1">
      <c r="A67" s="24" t="s">
        <v>3</v>
      </c>
      <c r="B67" s="21" t="s">
        <v>36</v>
      </c>
      <c r="C67" s="25">
        <v>2.5000000000000001E-2</v>
      </c>
      <c r="D67" s="26">
        <f>C67*(C46+D58)</f>
        <v>0</v>
      </c>
      <c r="E67" s="2"/>
      <c r="F67" s="2"/>
      <c r="G67" s="2"/>
      <c r="H67" s="2"/>
      <c r="I67" s="2"/>
      <c r="J67" s="2"/>
      <c r="K67" s="2"/>
      <c r="L67" s="2"/>
      <c r="M67" s="2"/>
      <c r="N67" s="2"/>
      <c r="O67" s="2"/>
      <c r="P67" s="2"/>
      <c r="Q67" s="2"/>
    </row>
    <row r="68" spans="1:17" ht="12" customHeight="1">
      <c r="A68" s="24" t="s">
        <v>6</v>
      </c>
      <c r="B68" s="21" t="s">
        <v>37</v>
      </c>
      <c r="C68" s="173">
        <v>0.03</v>
      </c>
      <c r="D68" s="26">
        <f>C68*(C46+D58)</f>
        <v>0</v>
      </c>
      <c r="E68" s="2"/>
      <c r="F68" s="2"/>
      <c r="G68" s="2"/>
      <c r="H68" s="2"/>
      <c r="I68" s="2"/>
      <c r="J68" s="2"/>
      <c r="K68" s="2"/>
      <c r="L68" s="2"/>
      <c r="M68" s="2"/>
      <c r="N68" s="2"/>
      <c r="O68" s="2"/>
      <c r="P68" s="2"/>
      <c r="Q68" s="2"/>
    </row>
    <row r="69" spans="1:17" ht="12" customHeight="1">
      <c r="A69" s="24" t="s">
        <v>8</v>
      </c>
      <c r="B69" s="21" t="s">
        <v>38</v>
      </c>
      <c r="C69" s="25">
        <v>1.4999999999999999E-2</v>
      </c>
      <c r="D69" s="26">
        <f>C69*(C46+D58)</f>
        <v>0</v>
      </c>
      <c r="E69" s="2"/>
      <c r="F69" s="2"/>
      <c r="G69" s="2"/>
      <c r="H69" s="2"/>
      <c r="I69" s="2"/>
      <c r="J69" s="2"/>
      <c r="K69" s="2"/>
      <c r="L69" s="2"/>
      <c r="M69" s="2"/>
      <c r="N69" s="2"/>
      <c r="O69" s="2"/>
      <c r="P69" s="2"/>
      <c r="Q69" s="2"/>
    </row>
    <row r="70" spans="1:17" ht="12" customHeight="1">
      <c r="A70" s="24" t="s">
        <v>21</v>
      </c>
      <c r="B70" s="21" t="s">
        <v>39</v>
      </c>
      <c r="C70" s="25">
        <v>0.01</v>
      </c>
      <c r="D70" s="26">
        <f>C70*(C46+D58)</f>
        <v>0</v>
      </c>
      <c r="E70" s="2"/>
      <c r="F70" s="2"/>
      <c r="G70" s="2"/>
      <c r="H70" s="2"/>
      <c r="I70" s="2"/>
      <c r="J70" s="2"/>
      <c r="K70" s="2"/>
      <c r="L70" s="2"/>
      <c r="M70" s="2"/>
      <c r="N70" s="2"/>
      <c r="O70" s="2"/>
      <c r="P70" s="2"/>
      <c r="Q70" s="2"/>
    </row>
    <row r="71" spans="1:17" ht="12" customHeight="1">
      <c r="A71" s="24" t="s">
        <v>23</v>
      </c>
      <c r="B71" s="21" t="s">
        <v>40</v>
      </c>
      <c r="C71" s="25">
        <v>6.0000000000000001E-3</v>
      </c>
      <c r="D71" s="26">
        <f>C71*(C46+D58)</f>
        <v>0</v>
      </c>
      <c r="E71" s="2"/>
      <c r="F71" s="2"/>
      <c r="G71" s="2"/>
      <c r="H71" s="2"/>
      <c r="I71" s="2"/>
      <c r="J71" s="2"/>
      <c r="K71" s="2"/>
      <c r="L71" s="2"/>
      <c r="M71" s="2"/>
      <c r="N71" s="2"/>
      <c r="O71" s="2"/>
      <c r="P71" s="2"/>
      <c r="Q71" s="2"/>
    </row>
    <row r="72" spans="1:17" ht="12" customHeight="1">
      <c r="A72" s="24" t="s">
        <v>41</v>
      </c>
      <c r="B72" s="21" t="s">
        <v>42</v>
      </c>
      <c r="C72" s="25">
        <v>2E-3</v>
      </c>
      <c r="D72" s="26">
        <f>C72*(C46+D58)</f>
        <v>0</v>
      </c>
      <c r="E72" s="2"/>
      <c r="F72" s="2"/>
      <c r="G72" s="2"/>
      <c r="H72" s="2"/>
      <c r="I72" s="2"/>
      <c r="J72" s="2"/>
      <c r="K72" s="2"/>
      <c r="L72" s="2"/>
      <c r="M72" s="2"/>
      <c r="N72" s="2"/>
      <c r="O72" s="2"/>
      <c r="P72" s="2"/>
      <c r="Q72" s="2"/>
    </row>
    <row r="73" spans="1:17" ht="19" customHeight="1">
      <c r="A73" s="24" t="s">
        <v>43</v>
      </c>
      <c r="B73" s="21" t="s">
        <v>44</v>
      </c>
      <c r="C73" s="25">
        <v>0.08</v>
      </c>
      <c r="D73" s="26">
        <f>C73*(C46+D58)</f>
        <v>0</v>
      </c>
      <c r="E73" s="2"/>
      <c r="F73" s="2"/>
      <c r="G73" s="2"/>
      <c r="H73" s="2"/>
      <c r="I73" s="2"/>
      <c r="J73" s="2"/>
      <c r="K73" s="2"/>
      <c r="L73" s="2"/>
      <c r="M73" s="2"/>
      <c r="N73" s="2"/>
      <c r="O73" s="2"/>
      <c r="P73" s="2"/>
      <c r="Q73" s="2"/>
    </row>
    <row r="74" spans="1:17" ht="12" customHeight="1">
      <c r="A74" s="252" t="s">
        <v>127</v>
      </c>
      <c r="B74" s="267"/>
      <c r="C74" s="116">
        <f>SUM(C66:C73)</f>
        <v>0.36800000000000005</v>
      </c>
      <c r="D74" s="117">
        <f>SUM(D66:D73)</f>
        <v>0</v>
      </c>
      <c r="E74" s="2"/>
      <c r="F74" s="2"/>
      <c r="G74" s="2"/>
      <c r="H74" s="2"/>
      <c r="I74" s="2"/>
      <c r="J74" s="2"/>
      <c r="K74" s="2"/>
      <c r="L74" s="2"/>
      <c r="M74" s="2"/>
      <c r="N74" s="2"/>
      <c r="O74" s="2"/>
      <c r="P74" s="2"/>
      <c r="Q74" s="2"/>
    </row>
    <row r="75" spans="1:17" ht="12" customHeight="1">
      <c r="A75" s="20"/>
      <c r="B75" s="20"/>
      <c r="C75" s="20"/>
      <c r="D75" s="2"/>
      <c r="E75" s="2"/>
      <c r="F75" s="2"/>
      <c r="G75" s="2"/>
      <c r="H75" s="2"/>
      <c r="I75" s="2"/>
      <c r="J75" s="2"/>
      <c r="K75" s="2"/>
      <c r="L75" s="2"/>
      <c r="M75" s="2"/>
      <c r="N75" s="2"/>
      <c r="O75" s="2"/>
      <c r="P75" s="2"/>
      <c r="Q75" s="2"/>
    </row>
    <row r="76" spans="1:17" ht="12" customHeight="1">
      <c r="A76" s="313" t="s">
        <v>129</v>
      </c>
      <c r="B76" s="313"/>
      <c r="C76" s="313"/>
      <c r="D76" s="313"/>
      <c r="E76" s="93"/>
      <c r="F76" s="93"/>
      <c r="G76" s="93"/>
      <c r="H76" s="93"/>
      <c r="I76" s="93"/>
      <c r="J76" s="93"/>
      <c r="K76" s="93"/>
      <c r="L76" s="2"/>
      <c r="M76" s="2"/>
      <c r="N76" s="2"/>
      <c r="O76" s="2"/>
      <c r="P76" s="2"/>
      <c r="Q76" s="2"/>
    </row>
    <row r="77" spans="1:17" ht="12" customHeight="1">
      <c r="A77" s="247" t="s">
        <v>137</v>
      </c>
      <c r="B77" s="247"/>
      <c r="C77" s="247"/>
      <c r="D77" s="247"/>
      <c r="E77" s="94"/>
      <c r="F77" s="94"/>
      <c r="G77" s="94"/>
      <c r="H77" s="94"/>
      <c r="I77" s="94"/>
      <c r="J77" s="94"/>
      <c r="K77" s="94"/>
      <c r="L77" s="2"/>
      <c r="M77" s="2"/>
      <c r="N77" s="2"/>
      <c r="O77" s="2"/>
      <c r="P77" s="2"/>
      <c r="Q77" s="2"/>
    </row>
    <row r="78" spans="1:17" ht="28" customHeight="1">
      <c r="A78" s="247" t="s">
        <v>138</v>
      </c>
      <c r="B78" s="247"/>
      <c r="C78" s="247"/>
      <c r="D78" s="247"/>
      <c r="E78" s="92"/>
      <c r="F78" s="92"/>
      <c r="G78" s="92"/>
      <c r="H78" s="92"/>
      <c r="I78" s="92"/>
      <c r="J78" s="92"/>
      <c r="K78" s="92"/>
      <c r="L78" s="2"/>
      <c r="M78" s="2"/>
      <c r="N78" s="2"/>
      <c r="O78" s="2"/>
      <c r="P78" s="2"/>
      <c r="Q78" s="2"/>
    </row>
    <row r="79" spans="1:17" ht="34.5" customHeight="1">
      <c r="A79" s="247" t="s">
        <v>261</v>
      </c>
      <c r="B79" s="247"/>
      <c r="C79" s="247"/>
      <c r="D79" s="247"/>
      <c r="E79" s="92"/>
      <c r="F79" s="92"/>
      <c r="G79" s="92"/>
      <c r="H79" s="92"/>
      <c r="I79" s="92"/>
      <c r="J79" s="92"/>
      <c r="K79" s="92"/>
      <c r="L79" s="2"/>
      <c r="M79" s="2"/>
      <c r="N79" s="2"/>
      <c r="O79" s="2"/>
      <c r="P79" s="2"/>
      <c r="Q79" s="2"/>
    </row>
    <row r="80" spans="1:17" ht="12" customHeight="1">
      <c r="A80" s="247" t="s">
        <v>140</v>
      </c>
      <c r="B80" s="247"/>
      <c r="C80" s="247"/>
      <c r="D80" s="247"/>
      <c r="E80" s="92"/>
      <c r="F80" s="92"/>
      <c r="G80" s="92"/>
      <c r="H80" s="92"/>
      <c r="I80" s="92"/>
      <c r="J80" s="92"/>
      <c r="K80" s="92"/>
      <c r="L80" s="2"/>
      <c r="M80" s="2"/>
      <c r="N80" s="2"/>
      <c r="O80" s="2"/>
      <c r="P80" s="2"/>
      <c r="Q80" s="2"/>
    </row>
    <row r="81" spans="1:17" ht="30.5" customHeight="1">
      <c r="A81" s="291" t="s">
        <v>262</v>
      </c>
      <c r="B81" s="291"/>
      <c r="C81" s="291"/>
      <c r="D81" s="291"/>
      <c r="E81" s="93"/>
      <c r="F81" s="93"/>
      <c r="G81" s="93"/>
      <c r="H81" s="93"/>
      <c r="I81" s="93"/>
      <c r="J81" s="93"/>
      <c r="K81" s="93"/>
      <c r="L81" s="2"/>
      <c r="M81" s="2"/>
      <c r="N81" s="2"/>
      <c r="O81" s="2"/>
      <c r="P81" s="2"/>
      <c r="Q81" s="2"/>
    </row>
    <row r="82" spans="1:17" ht="12" customHeight="1">
      <c r="A82" s="247" t="s">
        <v>150</v>
      </c>
      <c r="B82" s="247"/>
      <c r="C82" s="247"/>
      <c r="D82" s="247"/>
      <c r="E82" s="96"/>
      <c r="F82" s="96"/>
      <c r="G82" s="96"/>
      <c r="H82" s="96"/>
      <c r="I82" s="96"/>
      <c r="J82" s="96"/>
      <c r="K82" s="96"/>
      <c r="L82" s="2"/>
      <c r="M82" s="2"/>
      <c r="N82" s="2"/>
      <c r="O82" s="2"/>
      <c r="P82" s="2"/>
      <c r="Q82" s="2"/>
    </row>
    <row r="83" spans="1:17" ht="20.5" customHeight="1">
      <c r="A83" s="247" t="s">
        <v>142</v>
      </c>
      <c r="B83" s="247"/>
      <c r="C83" s="247"/>
      <c r="D83" s="247"/>
      <c r="E83" s="94"/>
      <c r="F83" s="94"/>
      <c r="G83" s="94"/>
      <c r="H83" s="94"/>
      <c r="I83" s="94"/>
      <c r="J83" s="94"/>
      <c r="K83" s="94"/>
      <c r="L83" s="2"/>
      <c r="M83" s="2"/>
      <c r="N83" s="2"/>
      <c r="O83" s="2"/>
      <c r="P83" s="2"/>
      <c r="Q83" s="2"/>
    </row>
    <row r="84" spans="1:17" ht="21" customHeight="1">
      <c r="A84" s="247" t="s">
        <v>143</v>
      </c>
      <c r="B84" s="247"/>
      <c r="C84" s="247"/>
      <c r="D84" s="247"/>
      <c r="E84" s="94"/>
      <c r="F84" s="94"/>
      <c r="G84" s="94"/>
      <c r="H84" s="94"/>
      <c r="I84" s="94"/>
      <c r="J84" s="94"/>
      <c r="K84" s="94"/>
      <c r="L84" s="2"/>
      <c r="M84" s="2"/>
      <c r="N84" s="2"/>
      <c r="O84" s="2"/>
      <c r="P84" s="2"/>
      <c r="Q84" s="2"/>
    </row>
    <row r="85" spans="1:17" ht="25.5" customHeight="1">
      <c r="A85" s="291" t="s">
        <v>144</v>
      </c>
      <c r="B85" s="291"/>
      <c r="C85" s="291"/>
      <c r="D85" s="291"/>
      <c r="E85" s="95"/>
      <c r="F85" s="95"/>
      <c r="G85" s="95"/>
      <c r="H85" s="95"/>
      <c r="I85" s="95"/>
      <c r="J85" s="95"/>
      <c r="K85" s="95"/>
      <c r="L85" s="2"/>
      <c r="M85" s="2"/>
      <c r="N85" s="2"/>
      <c r="O85" s="2"/>
      <c r="P85" s="2"/>
      <c r="Q85" s="2"/>
    </row>
    <row r="86" spans="1:17" ht="12" customHeight="1">
      <c r="A86" s="91"/>
      <c r="B86" s="91"/>
      <c r="C86" s="91"/>
      <c r="D86" s="91"/>
      <c r="E86" s="91"/>
      <c r="F86" s="91"/>
      <c r="G86" s="91"/>
      <c r="H86" s="91"/>
      <c r="I86" s="91"/>
      <c r="J86" s="91"/>
      <c r="K86" s="91"/>
      <c r="L86" s="2"/>
      <c r="M86" s="2"/>
      <c r="N86" s="2"/>
      <c r="O86" s="2"/>
      <c r="P86" s="2"/>
      <c r="Q86" s="2"/>
    </row>
    <row r="87" spans="1:17" ht="18" customHeight="1">
      <c r="A87" s="287" t="s">
        <v>46</v>
      </c>
      <c r="B87" s="283"/>
      <c r="C87" s="284"/>
      <c r="D87" s="59"/>
      <c r="E87" s="2"/>
      <c r="F87" s="2"/>
      <c r="G87" s="2"/>
      <c r="H87" s="2"/>
      <c r="I87" s="2"/>
      <c r="J87" s="2"/>
      <c r="K87" s="2"/>
      <c r="L87" s="2"/>
      <c r="M87" s="2"/>
      <c r="N87" s="2"/>
      <c r="O87" s="2"/>
      <c r="P87" s="2"/>
      <c r="Q87" s="2"/>
    </row>
    <row r="88" spans="1:17" ht="12" customHeight="1">
      <c r="A88" s="57" t="s">
        <v>47</v>
      </c>
      <c r="B88" s="57" t="s">
        <v>48</v>
      </c>
      <c r="C88" s="57" t="s">
        <v>17</v>
      </c>
      <c r="D88" s="59"/>
      <c r="E88" s="2"/>
      <c r="F88" s="2"/>
      <c r="G88" s="2"/>
      <c r="H88" s="2"/>
      <c r="I88" s="2"/>
      <c r="J88" s="2"/>
      <c r="K88" s="2"/>
      <c r="L88" s="2"/>
      <c r="M88" s="2"/>
      <c r="N88" s="2"/>
      <c r="O88" s="2"/>
      <c r="P88" s="2"/>
      <c r="Q88" s="2"/>
    </row>
    <row r="89" spans="1:17" ht="12" customHeight="1">
      <c r="A89" s="86" t="s">
        <v>1</v>
      </c>
      <c r="B89" s="65" t="s">
        <v>148</v>
      </c>
      <c r="C89" s="80">
        <v>0</v>
      </c>
      <c r="D89" s="59"/>
      <c r="E89" s="2"/>
      <c r="F89" s="2"/>
      <c r="G89" s="2"/>
      <c r="H89" s="2"/>
      <c r="I89" s="2"/>
      <c r="J89" s="2"/>
      <c r="K89" s="2"/>
      <c r="L89" s="2"/>
      <c r="M89" s="2"/>
      <c r="N89" s="2"/>
      <c r="O89" s="2"/>
      <c r="P89" s="2"/>
      <c r="Q89" s="2"/>
    </row>
    <row r="90" spans="1:17" ht="12" customHeight="1">
      <c r="A90" s="86" t="s">
        <v>3</v>
      </c>
      <c r="B90" s="65" t="s">
        <v>115</v>
      </c>
      <c r="C90" s="81">
        <v>0</v>
      </c>
      <c r="D90" s="59"/>
      <c r="E90" s="27"/>
      <c r="F90" s="2"/>
      <c r="G90" s="2"/>
      <c r="H90" s="2"/>
      <c r="I90" s="2"/>
      <c r="J90" s="2"/>
      <c r="K90" s="2"/>
      <c r="L90" s="2"/>
      <c r="M90" s="2"/>
      <c r="N90" s="2"/>
      <c r="O90" s="2"/>
      <c r="P90" s="2"/>
      <c r="Q90" s="2"/>
    </row>
    <row r="91" spans="1:17" ht="12" customHeight="1">
      <c r="A91" s="86" t="s">
        <v>6</v>
      </c>
      <c r="B91" s="65" t="s">
        <v>116</v>
      </c>
      <c r="C91" s="82">
        <v>0</v>
      </c>
      <c r="D91" s="59"/>
      <c r="E91" s="27"/>
      <c r="F91" s="2"/>
      <c r="G91" s="2"/>
      <c r="H91" s="2"/>
      <c r="I91" s="2"/>
      <c r="J91" s="2"/>
      <c r="K91" s="2"/>
      <c r="L91" s="2"/>
      <c r="M91" s="2"/>
      <c r="N91" s="2"/>
      <c r="O91" s="2"/>
      <c r="P91" s="2"/>
      <c r="Q91" s="2"/>
    </row>
    <row r="92" spans="1:17" ht="12" customHeight="1">
      <c r="A92" s="86" t="s">
        <v>8</v>
      </c>
      <c r="B92" s="65" t="s">
        <v>151</v>
      </c>
      <c r="C92" s="82">
        <v>0</v>
      </c>
      <c r="D92" s="59"/>
      <c r="E92" s="27"/>
      <c r="F92" s="2"/>
      <c r="G92" s="2"/>
      <c r="H92" s="2"/>
      <c r="I92" s="2"/>
      <c r="J92" s="2"/>
      <c r="K92" s="2"/>
      <c r="L92" s="2"/>
      <c r="M92" s="2"/>
      <c r="N92" s="2"/>
      <c r="O92" s="2"/>
      <c r="P92" s="2"/>
      <c r="Q92" s="2"/>
    </row>
    <row r="93" spans="1:17" ht="12" customHeight="1">
      <c r="A93" s="268" t="s">
        <v>126</v>
      </c>
      <c r="B93" s="267"/>
      <c r="C93" s="128">
        <f>SUM(C89:C92)</f>
        <v>0</v>
      </c>
      <c r="D93" s="60"/>
      <c r="E93" s="2"/>
      <c r="F93" s="2"/>
      <c r="G93" s="2"/>
      <c r="H93" s="2"/>
      <c r="I93" s="2"/>
      <c r="J93" s="2"/>
      <c r="K93" s="2"/>
      <c r="L93" s="2"/>
      <c r="M93" s="2"/>
      <c r="N93" s="2"/>
      <c r="O93" s="2"/>
      <c r="P93" s="2"/>
      <c r="Q93" s="2"/>
    </row>
    <row r="94" spans="1:17" ht="11" customHeight="1">
      <c r="A94" s="2"/>
      <c r="B94" s="2"/>
      <c r="C94" s="9"/>
      <c r="D94" s="2"/>
      <c r="E94" s="2"/>
      <c r="F94" s="2"/>
      <c r="G94" s="2"/>
      <c r="H94" s="2"/>
      <c r="I94" s="2"/>
      <c r="J94" s="2"/>
      <c r="K94" s="2"/>
      <c r="L94" s="2"/>
      <c r="M94" s="2"/>
      <c r="N94" s="2"/>
      <c r="O94" s="2"/>
      <c r="P94" s="2"/>
      <c r="Q94" s="2"/>
    </row>
    <row r="95" spans="1:17" s="89" customFormat="1" ht="15.75" customHeight="1">
      <c r="A95" s="99" t="s">
        <v>129</v>
      </c>
      <c r="B95" s="99"/>
      <c r="C95" s="99"/>
      <c r="D95" s="100"/>
      <c r="E95" s="100"/>
      <c r="F95" s="100"/>
      <c r="G95" s="100"/>
      <c r="H95" s="100"/>
      <c r="I95" s="100"/>
      <c r="J95" s="100"/>
      <c r="K95" s="100"/>
    </row>
    <row r="96" spans="1:17" s="89" customFormat="1" ht="15.75" customHeight="1">
      <c r="A96" s="247" t="s">
        <v>145</v>
      </c>
      <c r="B96" s="247"/>
      <c r="C96" s="247"/>
      <c r="D96" s="101"/>
      <c r="E96" s="101"/>
      <c r="F96" s="101"/>
      <c r="G96" s="101"/>
      <c r="H96" s="101"/>
      <c r="I96" s="101"/>
      <c r="J96" s="101"/>
      <c r="K96" s="101"/>
    </row>
    <row r="97" spans="1:17" s="89" customFormat="1" ht="24.5" customHeight="1">
      <c r="A97" s="247" t="s">
        <v>146</v>
      </c>
      <c r="B97" s="247"/>
      <c r="C97" s="247"/>
      <c r="D97" s="101"/>
      <c r="E97" s="101"/>
      <c r="F97" s="101"/>
      <c r="G97" s="101"/>
      <c r="H97" s="101"/>
      <c r="I97" s="101"/>
      <c r="J97" s="101"/>
      <c r="K97" s="101"/>
    </row>
    <row r="98" spans="1:17" s="89" customFormat="1" ht="15.5" customHeight="1">
      <c r="A98" s="247" t="s">
        <v>147</v>
      </c>
      <c r="B98" s="247"/>
      <c r="C98" s="247"/>
      <c r="D98" s="101"/>
      <c r="E98" s="101"/>
      <c r="F98" s="101"/>
      <c r="G98" s="101"/>
      <c r="H98" s="101"/>
      <c r="I98" s="101"/>
      <c r="J98" s="101"/>
      <c r="K98" s="101"/>
    </row>
    <row r="99" spans="1:17" s="89" customFormat="1" ht="15.5">
      <c r="A99" s="90"/>
      <c r="B99" s="90"/>
      <c r="C99" s="90"/>
      <c r="D99" s="90"/>
      <c r="E99" s="90"/>
      <c r="F99" s="90"/>
      <c r="G99" s="90"/>
      <c r="H99" s="90"/>
      <c r="I99" s="90"/>
      <c r="J99" s="90"/>
      <c r="K99" s="90"/>
    </row>
    <row r="100" spans="1:17" ht="12" customHeight="1">
      <c r="A100" s="269" t="s">
        <v>49</v>
      </c>
      <c r="B100" s="270"/>
      <c r="C100" s="271"/>
      <c r="D100" s="2"/>
      <c r="E100" s="2"/>
      <c r="F100" s="2"/>
      <c r="G100" s="2"/>
      <c r="H100" s="2"/>
      <c r="I100" s="2"/>
      <c r="J100" s="2"/>
      <c r="K100" s="2"/>
      <c r="L100" s="2"/>
      <c r="M100" s="2"/>
      <c r="N100" s="2"/>
      <c r="O100" s="2"/>
      <c r="P100" s="2"/>
      <c r="Q100" s="2"/>
    </row>
    <row r="101" spans="1:17" ht="12" customHeight="1">
      <c r="A101" s="57">
        <v>2</v>
      </c>
      <c r="B101" s="57" t="s">
        <v>50</v>
      </c>
      <c r="C101" s="57" t="s">
        <v>17</v>
      </c>
      <c r="D101" s="56"/>
      <c r="E101" s="2"/>
      <c r="F101" s="2"/>
      <c r="G101" s="2"/>
      <c r="H101" s="2"/>
      <c r="I101" s="2"/>
      <c r="J101" s="2"/>
      <c r="K101" s="2"/>
      <c r="L101" s="2"/>
      <c r="M101" s="2"/>
      <c r="N101" s="2"/>
      <c r="O101" s="2"/>
      <c r="P101" s="2"/>
      <c r="Q101" s="2"/>
    </row>
    <row r="102" spans="1:17" ht="12" customHeight="1">
      <c r="A102" s="57" t="s">
        <v>27</v>
      </c>
      <c r="B102" s="58" t="s">
        <v>28</v>
      </c>
      <c r="C102" s="83">
        <f>D58</f>
        <v>0</v>
      </c>
      <c r="D102" s="56"/>
      <c r="E102" s="2"/>
      <c r="F102" s="2"/>
      <c r="G102" s="2"/>
      <c r="H102" s="2"/>
      <c r="I102" s="2"/>
      <c r="J102" s="2"/>
      <c r="K102" s="2"/>
      <c r="L102" s="2"/>
      <c r="M102" s="2"/>
      <c r="N102" s="2"/>
      <c r="O102" s="2"/>
      <c r="P102" s="2"/>
      <c r="Q102" s="2"/>
    </row>
    <row r="103" spans="1:17" ht="12" customHeight="1">
      <c r="A103" s="57" t="s">
        <v>33</v>
      </c>
      <c r="B103" s="58" t="s">
        <v>34</v>
      </c>
      <c r="C103" s="83">
        <f>D74</f>
        <v>0</v>
      </c>
      <c r="D103" s="56"/>
      <c r="E103" s="2"/>
      <c r="F103" s="2"/>
      <c r="G103" s="2"/>
      <c r="H103" s="2"/>
      <c r="I103" s="2"/>
      <c r="J103" s="2"/>
      <c r="K103" s="2"/>
      <c r="L103" s="2"/>
      <c r="M103" s="2"/>
      <c r="N103" s="2"/>
      <c r="O103" s="2"/>
      <c r="P103" s="2"/>
      <c r="Q103" s="2"/>
    </row>
    <row r="104" spans="1:17" ht="12" customHeight="1">
      <c r="A104" s="57" t="s">
        <v>47</v>
      </c>
      <c r="B104" s="58" t="s">
        <v>48</v>
      </c>
      <c r="C104" s="83">
        <f>C93</f>
        <v>0</v>
      </c>
      <c r="D104" s="56"/>
      <c r="E104" s="2"/>
      <c r="F104" s="2"/>
      <c r="G104" s="2"/>
      <c r="H104" s="2"/>
      <c r="I104" s="2"/>
      <c r="J104" s="2"/>
      <c r="K104" s="2"/>
      <c r="L104" s="2"/>
      <c r="M104" s="2"/>
      <c r="N104" s="2"/>
      <c r="O104" s="2"/>
      <c r="P104" s="2"/>
      <c r="Q104" s="2"/>
    </row>
    <row r="105" spans="1:17" ht="19" customHeight="1">
      <c r="A105" s="273" t="s">
        <v>127</v>
      </c>
      <c r="B105" s="267"/>
      <c r="C105" s="118">
        <f>SUM(C102:C104)</f>
        <v>0</v>
      </c>
      <c r="D105" s="56"/>
      <c r="E105" s="2"/>
      <c r="F105" s="2"/>
      <c r="G105" s="2"/>
      <c r="H105" s="2"/>
      <c r="I105" s="2"/>
      <c r="J105" s="2"/>
      <c r="K105" s="2"/>
      <c r="L105" s="2"/>
      <c r="M105" s="2"/>
      <c r="N105" s="2"/>
      <c r="O105" s="2"/>
      <c r="P105" s="2"/>
      <c r="Q105" s="29"/>
    </row>
    <row r="106" spans="1:17" ht="12" customHeight="1">
      <c r="A106" s="2"/>
      <c r="B106" s="2"/>
      <c r="C106" s="9"/>
      <c r="D106" s="2"/>
      <c r="E106" s="2"/>
      <c r="F106" s="2"/>
      <c r="G106" s="2"/>
      <c r="H106" s="2"/>
      <c r="I106" s="2"/>
      <c r="J106" s="2"/>
      <c r="K106" s="2"/>
      <c r="L106" s="2"/>
      <c r="M106" s="2"/>
      <c r="N106" s="2"/>
      <c r="O106" s="2"/>
      <c r="P106" s="2"/>
      <c r="Q106" s="2"/>
    </row>
    <row r="107" spans="1:17" ht="19" customHeight="1">
      <c r="A107" s="249" t="s">
        <v>51</v>
      </c>
      <c r="B107" s="250"/>
      <c r="C107" s="250"/>
      <c r="D107" s="251"/>
      <c r="E107" s="2"/>
      <c r="F107" s="2"/>
      <c r="G107" s="2"/>
      <c r="H107" s="2"/>
      <c r="I107" s="2"/>
      <c r="J107" s="2"/>
      <c r="K107" s="2"/>
      <c r="L107" s="2"/>
      <c r="M107" s="2"/>
      <c r="N107" s="2"/>
      <c r="O107" s="2"/>
      <c r="P107" s="2"/>
      <c r="Q107" s="2"/>
    </row>
    <row r="108" spans="1:17" ht="12" customHeight="1">
      <c r="A108" s="20" t="s">
        <v>128</v>
      </c>
      <c r="B108" s="20" t="s">
        <v>52</v>
      </c>
      <c r="C108" s="20"/>
      <c r="D108" s="129"/>
      <c r="E108" s="2"/>
      <c r="F108" s="2"/>
      <c r="G108" s="2"/>
      <c r="H108" s="2"/>
      <c r="I108" s="2"/>
      <c r="J108" s="2"/>
      <c r="K108" s="2"/>
      <c r="L108" s="2"/>
      <c r="M108" s="2"/>
      <c r="N108" s="2"/>
      <c r="O108" s="2"/>
      <c r="P108" s="2"/>
      <c r="Q108" s="2"/>
    </row>
    <row r="109" spans="1:17" ht="12" customHeight="1">
      <c r="A109" s="16">
        <v>3</v>
      </c>
      <c r="B109" s="22" t="s">
        <v>53</v>
      </c>
      <c r="C109" s="16" t="s">
        <v>29</v>
      </c>
      <c r="D109" s="16" t="s">
        <v>17</v>
      </c>
      <c r="E109" s="2"/>
      <c r="F109" s="2"/>
      <c r="G109" s="2"/>
      <c r="H109" s="2"/>
      <c r="I109" s="2"/>
      <c r="J109" s="2"/>
      <c r="K109" s="2"/>
      <c r="L109" s="2"/>
      <c r="M109" s="2"/>
      <c r="N109" s="2"/>
      <c r="O109" s="2"/>
      <c r="P109" s="2"/>
      <c r="Q109" s="2"/>
    </row>
    <row r="110" spans="1:17" ht="12" customHeight="1">
      <c r="A110" s="16" t="s">
        <v>1</v>
      </c>
      <c r="B110" s="21" t="s">
        <v>54</v>
      </c>
      <c r="C110" s="153">
        <f>(1/12*0.05)*1</f>
        <v>4.1666666666666666E-3</v>
      </c>
      <c r="D110" s="154">
        <f>C110*(C46+C102+C104+D73)</f>
        <v>0</v>
      </c>
      <c r="E110" s="27"/>
      <c r="F110" s="2"/>
      <c r="G110" s="2"/>
      <c r="H110" s="2"/>
      <c r="I110" s="2"/>
      <c r="J110" s="2"/>
      <c r="K110" s="2"/>
      <c r="L110" s="2"/>
      <c r="M110" s="2"/>
      <c r="N110" s="2"/>
      <c r="O110" s="2"/>
      <c r="P110" s="2"/>
      <c r="Q110" s="2"/>
    </row>
    <row r="111" spans="1:17" ht="12" customHeight="1">
      <c r="A111" s="16" t="s">
        <v>3</v>
      </c>
      <c r="B111" s="21" t="s">
        <v>55</v>
      </c>
      <c r="C111" s="84">
        <f>C73*C110</f>
        <v>3.3333333333333332E-4</v>
      </c>
      <c r="D111" s="79">
        <f>C111*C46</f>
        <v>0</v>
      </c>
      <c r="E111" s="2"/>
      <c r="F111" s="2"/>
      <c r="G111" s="2"/>
      <c r="H111" s="2"/>
      <c r="I111" s="2"/>
      <c r="J111" s="2"/>
      <c r="K111" s="2"/>
      <c r="L111" s="2"/>
      <c r="M111" s="2"/>
      <c r="N111" s="2"/>
      <c r="O111" s="2"/>
      <c r="P111" s="2"/>
      <c r="Q111" s="2"/>
    </row>
    <row r="112" spans="1:17" ht="15" customHeight="1">
      <c r="A112" s="16" t="s">
        <v>6</v>
      </c>
      <c r="B112" s="21" t="s">
        <v>230</v>
      </c>
      <c r="C112" s="85">
        <v>0.04</v>
      </c>
      <c r="D112" s="79">
        <f>C112*(C46+D58)</f>
        <v>0</v>
      </c>
      <c r="E112" s="27"/>
      <c r="F112" s="2"/>
      <c r="G112" s="2"/>
      <c r="H112" s="2"/>
      <c r="I112" s="2"/>
      <c r="J112" s="2"/>
      <c r="K112" s="2"/>
      <c r="L112" s="2"/>
      <c r="M112" s="2"/>
      <c r="N112" s="2"/>
      <c r="O112" s="2"/>
      <c r="P112" s="2"/>
      <c r="Q112" s="2"/>
    </row>
    <row r="113" spans="1:17" ht="12" customHeight="1">
      <c r="A113" s="16" t="s">
        <v>8</v>
      </c>
      <c r="B113" s="21" t="s">
        <v>193</v>
      </c>
      <c r="C113" s="85">
        <f>7/30/12</f>
        <v>1.9444444444444445E-2</v>
      </c>
      <c r="D113" s="79">
        <f>C113*(C46+C105)</f>
        <v>0</v>
      </c>
      <c r="E113" s="27"/>
      <c r="F113" s="2"/>
      <c r="G113" s="2"/>
      <c r="H113" s="2"/>
      <c r="I113" s="2"/>
      <c r="J113" s="2"/>
      <c r="K113" s="2"/>
      <c r="L113" s="2"/>
      <c r="M113" s="2"/>
      <c r="N113" s="2"/>
      <c r="O113" s="2"/>
      <c r="P113" s="2"/>
      <c r="Q113" s="2"/>
    </row>
    <row r="114" spans="1:17" ht="12" customHeight="1">
      <c r="A114" s="16" t="s">
        <v>21</v>
      </c>
      <c r="B114" s="21" t="s">
        <v>228</v>
      </c>
      <c r="C114" s="85">
        <f>C113*C74</f>
        <v>7.1555555555555565E-3</v>
      </c>
      <c r="D114" s="79">
        <f>C114*C46</f>
        <v>0</v>
      </c>
      <c r="E114" s="27"/>
      <c r="F114" s="2"/>
      <c r="G114" s="2"/>
      <c r="H114" s="2"/>
      <c r="I114" s="2"/>
      <c r="J114" s="2"/>
      <c r="K114" s="2"/>
      <c r="L114" s="2"/>
      <c r="M114" s="2"/>
      <c r="N114" s="2"/>
      <c r="O114" s="2"/>
      <c r="P114" s="2"/>
      <c r="Q114" s="2"/>
    </row>
    <row r="115" spans="1:17" ht="12" customHeight="1">
      <c r="A115" s="16" t="s">
        <v>23</v>
      </c>
      <c r="B115" s="21" t="s">
        <v>229</v>
      </c>
      <c r="C115" s="66">
        <f>0.0194*0.08*0.4</f>
        <v>6.2080000000000002E-4</v>
      </c>
      <c r="D115" s="79">
        <f>C115*(C46+D58)</f>
        <v>0</v>
      </c>
      <c r="E115" s="2"/>
      <c r="F115" s="2"/>
      <c r="G115" s="2"/>
      <c r="H115" s="2"/>
      <c r="I115" s="2"/>
      <c r="J115" s="2"/>
      <c r="K115" s="2"/>
      <c r="L115" s="2"/>
      <c r="M115" s="2"/>
      <c r="N115" s="2"/>
      <c r="O115" s="2"/>
      <c r="P115" s="2"/>
      <c r="Q115" s="2"/>
    </row>
    <row r="116" spans="1:17" ht="12" customHeight="1">
      <c r="A116" s="252" t="s">
        <v>127</v>
      </c>
      <c r="B116" s="254"/>
      <c r="C116" s="119">
        <f>SUM(C110:C114)</f>
        <v>7.1099999999999997E-2</v>
      </c>
      <c r="D116" s="115">
        <f>SUM(D110:D115)</f>
        <v>0</v>
      </c>
      <c r="E116" s="2"/>
      <c r="F116" s="2"/>
      <c r="G116" s="2"/>
      <c r="H116" s="2"/>
      <c r="I116" s="2"/>
      <c r="J116" s="2"/>
      <c r="K116" s="2"/>
      <c r="L116" s="2"/>
      <c r="M116" s="2"/>
      <c r="N116" s="2"/>
      <c r="O116" s="2"/>
      <c r="P116" s="2"/>
      <c r="Q116" s="2"/>
    </row>
    <row r="117" spans="1:17" ht="12" customHeight="1">
      <c r="A117" s="20"/>
      <c r="B117" s="20"/>
      <c r="C117" s="20"/>
      <c r="D117" s="2"/>
      <c r="E117" s="2"/>
      <c r="F117" s="2"/>
      <c r="G117" s="2"/>
      <c r="H117" s="2"/>
      <c r="I117" s="2"/>
      <c r="J117" s="2"/>
      <c r="K117" s="2"/>
      <c r="L117" s="2"/>
      <c r="M117" s="2"/>
      <c r="N117" s="2"/>
      <c r="O117" s="2"/>
      <c r="P117" s="2"/>
      <c r="Q117" s="2"/>
    </row>
    <row r="118" spans="1:17" ht="12" customHeight="1">
      <c r="A118" s="102" t="s">
        <v>129</v>
      </c>
      <c r="B118" s="102"/>
      <c r="C118" s="102"/>
      <c r="D118" s="102"/>
      <c r="E118" s="102"/>
      <c r="F118" s="102"/>
      <c r="G118" s="102"/>
      <c r="H118" s="102"/>
      <c r="I118" s="102"/>
      <c r="J118" s="102"/>
      <c r="K118" s="102"/>
      <c r="L118" s="2"/>
      <c r="M118" s="2"/>
      <c r="N118" s="2"/>
      <c r="O118" s="2"/>
      <c r="P118" s="2"/>
      <c r="Q118" s="2"/>
    </row>
    <row r="119" spans="1:17" ht="37.5" customHeight="1">
      <c r="A119" s="255" t="s">
        <v>152</v>
      </c>
      <c r="B119" s="255"/>
      <c r="C119" s="255"/>
      <c r="D119" s="255"/>
      <c r="E119" s="104"/>
      <c r="F119" s="104"/>
      <c r="G119" s="104"/>
      <c r="H119" s="104"/>
      <c r="I119" s="104"/>
      <c r="J119" s="104"/>
      <c r="K119" s="104"/>
      <c r="L119" s="2"/>
      <c r="M119" s="2"/>
      <c r="N119" s="2"/>
      <c r="O119" s="2"/>
      <c r="P119" s="2"/>
      <c r="Q119" s="2"/>
    </row>
    <row r="120" spans="1:17" ht="49.5" customHeight="1">
      <c r="A120" s="255" t="s">
        <v>232</v>
      </c>
      <c r="B120" s="255"/>
      <c r="C120" s="255"/>
      <c r="D120" s="255"/>
      <c r="E120" s="104"/>
      <c r="F120" s="104"/>
      <c r="G120" s="104"/>
      <c r="H120" s="104"/>
      <c r="I120" s="104"/>
      <c r="J120" s="104"/>
      <c r="K120" s="104"/>
      <c r="L120" s="2"/>
      <c r="M120" s="2"/>
      <c r="N120" s="2"/>
      <c r="O120" s="2"/>
      <c r="P120" s="2"/>
      <c r="Q120" s="2"/>
    </row>
    <row r="121" spans="1:17" ht="31.5" customHeight="1">
      <c r="A121" s="255" t="s">
        <v>153</v>
      </c>
      <c r="B121" s="255"/>
      <c r="C121" s="255"/>
      <c r="D121" s="255"/>
      <c r="E121" s="104"/>
      <c r="F121" s="104"/>
      <c r="G121" s="104"/>
      <c r="H121" s="104"/>
      <c r="I121" s="104"/>
      <c r="J121" s="104"/>
      <c r="K121" s="104"/>
      <c r="L121" s="2"/>
      <c r="M121" s="2"/>
      <c r="N121" s="2"/>
      <c r="O121" s="2"/>
      <c r="P121" s="2"/>
      <c r="Q121" s="2"/>
    </row>
    <row r="122" spans="1:17" ht="42" customHeight="1">
      <c r="A122" s="255" t="s">
        <v>154</v>
      </c>
      <c r="B122" s="255"/>
      <c r="C122" s="255"/>
      <c r="D122" s="255"/>
      <c r="E122" s="104"/>
      <c r="F122" s="104"/>
      <c r="G122" s="104"/>
      <c r="H122" s="104"/>
      <c r="I122" s="104"/>
      <c r="J122" s="104"/>
      <c r="K122" s="104"/>
      <c r="L122" s="2"/>
      <c r="M122" s="2"/>
      <c r="N122" s="2"/>
      <c r="O122" s="2"/>
      <c r="P122" s="2"/>
      <c r="Q122" s="2"/>
    </row>
    <row r="123" spans="1:17" ht="55.5" customHeight="1">
      <c r="A123" s="255" t="s">
        <v>231</v>
      </c>
      <c r="B123" s="255"/>
      <c r="C123" s="255"/>
      <c r="D123" s="255"/>
      <c r="E123" s="104"/>
      <c r="F123" s="104"/>
      <c r="G123" s="104"/>
      <c r="H123" s="104"/>
      <c r="I123" s="104"/>
      <c r="J123" s="104"/>
      <c r="K123" s="104"/>
      <c r="L123" s="2"/>
      <c r="M123" s="2"/>
      <c r="N123" s="2"/>
      <c r="O123" s="2"/>
      <c r="P123" s="2"/>
      <c r="Q123" s="2"/>
    </row>
    <row r="124" spans="1:17" ht="38.5" customHeight="1">
      <c r="A124" s="245" t="s">
        <v>233</v>
      </c>
      <c r="B124" s="245"/>
      <c r="C124" s="245"/>
      <c r="D124" s="245"/>
      <c r="E124" s="104"/>
      <c r="F124" s="104"/>
      <c r="G124" s="104"/>
      <c r="H124" s="104"/>
      <c r="I124" s="104"/>
      <c r="J124" s="104"/>
      <c r="K124" s="104"/>
      <c r="L124" s="2"/>
      <c r="M124" s="2"/>
      <c r="N124" s="2"/>
      <c r="O124" s="2"/>
      <c r="P124" s="2"/>
      <c r="Q124" s="2"/>
    </row>
    <row r="125" spans="1:17" ht="12" customHeight="1">
      <c r="A125" s="105"/>
      <c r="B125" s="105"/>
      <c r="C125" s="105"/>
      <c r="D125" s="105"/>
      <c r="E125" s="105"/>
      <c r="F125" s="105"/>
      <c r="G125" s="105"/>
      <c r="H125" s="105"/>
      <c r="I125" s="103"/>
      <c r="J125" s="103"/>
      <c r="K125" s="103"/>
      <c r="L125" s="2"/>
      <c r="M125" s="2"/>
      <c r="N125" s="2"/>
      <c r="O125" s="2"/>
      <c r="P125" s="2"/>
      <c r="Q125" s="2"/>
    </row>
    <row r="126" spans="1:17" ht="12" customHeight="1">
      <c r="A126" s="249" t="s">
        <v>56</v>
      </c>
      <c r="B126" s="250"/>
      <c r="C126" s="250"/>
      <c r="D126" s="251"/>
      <c r="E126" s="2"/>
      <c r="F126" s="2"/>
      <c r="G126" s="2"/>
      <c r="H126" s="2"/>
      <c r="I126" s="2"/>
      <c r="J126" s="2"/>
      <c r="K126" s="2"/>
      <c r="L126" s="2"/>
      <c r="M126" s="2"/>
      <c r="N126" s="2"/>
      <c r="O126" s="2"/>
      <c r="P126" s="2"/>
      <c r="Q126" s="2"/>
    </row>
    <row r="127" spans="1:17" ht="12" customHeight="1">
      <c r="A127" s="20"/>
      <c r="B127" s="20"/>
      <c r="C127" s="20"/>
      <c r="D127" s="20"/>
      <c r="E127" s="2"/>
      <c r="F127" s="2"/>
      <c r="G127" s="2"/>
      <c r="H127" s="2"/>
      <c r="I127" s="28"/>
      <c r="J127" s="2"/>
      <c r="K127" s="2"/>
      <c r="L127" s="2"/>
      <c r="M127" s="2"/>
      <c r="N127" s="2"/>
      <c r="O127" s="2"/>
      <c r="P127" s="2"/>
      <c r="Q127" s="2"/>
    </row>
    <row r="128" spans="1:17" ht="19" customHeight="1">
      <c r="A128" s="269" t="s">
        <v>57</v>
      </c>
      <c r="B128" s="270"/>
      <c r="C128" s="270"/>
      <c r="D128" s="271"/>
      <c r="E128" s="2"/>
      <c r="F128" s="2"/>
      <c r="G128" s="2"/>
      <c r="H128" s="2"/>
      <c r="I128" s="2"/>
      <c r="J128" s="2"/>
      <c r="K128" s="2"/>
      <c r="L128" s="2"/>
      <c r="M128" s="2"/>
      <c r="N128" s="2"/>
      <c r="O128" s="2"/>
      <c r="P128" s="2"/>
      <c r="Q128" s="2"/>
    </row>
    <row r="129" spans="1:17" ht="12" customHeight="1">
      <c r="A129" s="22" t="s">
        <v>58</v>
      </c>
      <c r="B129" s="22" t="s">
        <v>59</v>
      </c>
      <c r="C129" s="16" t="s">
        <v>29</v>
      </c>
      <c r="D129" s="16" t="s">
        <v>17</v>
      </c>
      <c r="E129" s="2"/>
      <c r="F129" s="2"/>
      <c r="G129" s="2"/>
      <c r="H129" s="2"/>
      <c r="I129" s="2"/>
      <c r="J129" s="2"/>
      <c r="K129" s="2"/>
      <c r="L129" s="2"/>
      <c r="M129" s="2"/>
      <c r="N129" s="2"/>
      <c r="O129" s="2"/>
      <c r="P129" s="2"/>
      <c r="Q129" s="2"/>
    </row>
    <row r="130" spans="1:17" ht="15" customHeight="1">
      <c r="A130" s="24" t="s">
        <v>1</v>
      </c>
      <c r="B130" s="65" t="s">
        <v>60</v>
      </c>
      <c r="C130" s="84">
        <v>1.6199999999999999E-2</v>
      </c>
      <c r="D130" s="78">
        <f>C130*(C46+C105+D116)</f>
        <v>0</v>
      </c>
      <c r="E130" s="2"/>
      <c r="F130" s="2"/>
      <c r="G130" s="2"/>
      <c r="H130" s="2"/>
      <c r="I130" s="2"/>
      <c r="J130" s="2"/>
      <c r="K130" s="2"/>
      <c r="L130" s="2"/>
      <c r="M130" s="2"/>
      <c r="N130" s="2"/>
      <c r="O130" s="2"/>
      <c r="P130" s="2"/>
      <c r="Q130" s="2"/>
    </row>
    <row r="131" spans="1:17" ht="12" customHeight="1">
      <c r="A131" s="24" t="s">
        <v>3</v>
      </c>
      <c r="B131" s="65" t="s">
        <v>61</v>
      </c>
      <c r="C131" s="84">
        <f>(1/30)/12</f>
        <v>2.7777777777777779E-3</v>
      </c>
      <c r="D131" s="78">
        <f>C131*(C46+C105+D116)</f>
        <v>0</v>
      </c>
      <c r="E131" s="30"/>
      <c r="F131" s="2"/>
      <c r="G131" s="29"/>
      <c r="H131" s="31"/>
      <c r="I131" s="31"/>
      <c r="J131" s="2"/>
      <c r="K131" s="2"/>
      <c r="L131" s="2"/>
      <c r="M131" s="2"/>
      <c r="N131" s="2"/>
      <c r="O131" s="2"/>
      <c r="P131" s="2"/>
      <c r="Q131" s="2"/>
    </row>
    <row r="132" spans="1:17" ht="12" customHeight="1">
      <c r="A132" s="24" t="s">
        <v>6</v>
      </c>
      <c r="B132" s="65" t="s">
        <v>224</v>
      </c>
      <c r="C132" s="153">
        <f>(0.0144*0.1*0.4509*4/12)</f>
        <v>2.1643200000000002E-4</v>
      </c>
      <c r="D132" s="78">
        <f>C132*(C46+C105+D116)</f>
        <v>0</v>
      </c>
      <c r="E132" s="2"/>
      <c r="F132" s="2"/>
      <c r="G132" s="2"/>
      <c r="H132" s="2"/>
      <c r="I132" s="2"/>
      <c r="J132" s="2"/>
      <c r="K132" s="2"/>
      <c r="L132" s="2"/>
      <c r="M132" s="2"/>
      <c r="N132" s="2"/>
      <c r="O132" s="2"/>
      <c r="P132" s="2"/>
      <c r="Q132" s="2"/>
    </row>
    <row r="133" spans="1:17" ht="12" customHeight="1">
      <c r="A133" s="24" t="s">
        <v>8</v>
      </c>
      <c r="B133" s="65" t="s">
        <v>62</v>
      </c>
      <c r="C133" s="84">
        <f>(0.0178*0.1*0.4509*4/12)</f>
        <v>2.6753400000000004E-4</v>
      </c>
      <c r="D133" s="78">
        <f>C133*(C46+C105+D116)</f>
        <v>0</v>
      </c>
      <c r="E133" s="2"/>
      <c r="F133" s="2"/>
      <c r="G133" s="2"/>
      <c r="H133" s="17"/>
      <c r="I133" s="2"/>
      <c r="J133" s="2"/>
      <c r="K133" s="2"/>
      <c r="L133" s="2"/>
      <c r="M133" s="2"/>
      <c r="N133" s="2"/>
      <c r="O133" s="2"/>
      <c r="P133" s="2"/>
      <c r="Q133" s="2"/>
    </row>
    <row r="134" spans="1:17" ht="12" customHeight="1">
      <c r="A134" s="24" t="s">
        <v>21</v>
      </c>
      <c r="B134" s="65" t="s">
        <v>225</v>
      </c>
      <c r="C134" s="130">
        <f>0.1111*0.528*0.05</f>
        <v>2.9330400000000005E-3</v>
      </c>
      <c r="D134" s="206">
        <f>C134*(D56+D57+D74+C91+C92)</f>
        <v>0</v>
      </c>
      <c r="E134" s="2"/>
      <c r="F134" s="2"/>
      <c r="G134" s="2"/>
      <c r="H134" s="30"/>
      <c r="I134" s="2"/>
      <c r="J134" s="2"/>
      <c r="K134" s="2"/>
      <c r="L134" s="2"/>
      <c r="M134" s="2"/>
      <c r="N134" s="2"/>
      <c r="O134" s="2"/>
      <c r="P134" s="2"/>
      <c r="Q134" s="2"/>
    </row>
    <row r="135" spans="1:17" ht="12" customHeight="1">
      <c r="A135" s="24" t="s">
        <v>23</v>
      </c>
      <c r="B135" s="21" t="s">
        <v>63</v>
      </c>
      <c r="C135" s="130">
        <v>0</v>
      </c>
      <c r="D135" s="206">
        <f>C135*C26</f>
        <v>0</v>
      </c>
      <c r="E135" s="2"/>
      <c r="F135" s="2"/>
      <c r="G135" s="2"/>
      <c r="I135" s="2"/>
      <c r="J135" s="2"/>
      <c r="K135" s="2"/>
      <c r="L135" s="2"/>
      <c r="M135" s="2"/>
      <c r="N135" s="2"/>
      <c r="O135" s="2"/>
      <c r="P135" s="2"/>
      <c r="Q135" s="2"/>
    </row>
    <row r="136" spans="1:17" ht="12" customHeight="1">
      <c r="A136" s="252" t="s">
        <v>127</v>
      </c>
      <c r="B136" s="254"/>
      <c r="C136" s="131">
        <f>SUM(C130:C135)</f>
        <v>2.2394783777777778E-2</v>
      </c>
      <c r="D136" s="122">
        <f>SUM(D130:D135)</f>
        <v>0</v>
      </c>
      <c r="E136" s="2"/>
      <c r="F136" s="2"/>
      <c r="G136" s="2"/>
      <c r="H136" s="30"/>
      <c r="I136" s="2"/>
      <c r="J136" s="2"/>
      <c r="K136" s="2"/>
      <c r="L136" s="2"/>
      <c r="M136" s="2"/>
      <c r="N136" s="2"/>
      <c r="O136" s="2"/>
      <c r="P136" s="2"/>
      <c r="Q136" s="2"/>
    </row>
    <row r="137" spans="1:17" ht="12" customHeight="1">
      <c r="A137" s="20"/>
      <c r="B137" s="20"/>
      <c r="C137" s="20"/>
      <c r="D137" s="2"/>
      <c r="E137" s="2"/>
      <c r="F137" s="2"/>
      <c r="G137" s="28"/>
      <c r="H137" s="2"/>
      <c r="I137" s="2"/>
      <c r="J137" s="2"/>
      <c r="K137" s="2"/>
      <c r="L137" s="2"/>
      <c r="M137" s="2"/>
      <c r="N137" s="2"/>
      <c r="O137" s="2"/>
      <c r="P137" s="2"/>
      <c r="Q137" s="2"/>
    </row>
    <row r="138" spans="1:17" ht="12" customHeight="1">
      <c r="A138" s="99" t="s">
        <v>129</v>
      </c>
      <c r="B138" s="99"/>
      <c r="C138" s="99"/>
      <c r="D138" s="99"/>
      <c r="E138" s="102"/>
      <c r="F138" s="102"/>
      <c r="G138" s="102"/>
      <c r="H138" s="151"/>
      <c r="I138" s="2"/>
      <c r="J138" s="2"/>
      <c r="K138" s="2"/>
      <c r="L138" s="2"/>
      <c r="M138" s="2"/>
      <c r="N138" s="2"/>
      <c r="O138" s="2"/>
      <c r="P138" s="2"/>
      <c r="Q138" s="2"/>
    </row>
    <row r="139" spans="1:17" ht="14.5" customHeight="1">
      <c r="A139" s="247" t="s">
        <v>155</v>
      </c>
      <c r="B139" s="247"/>
      <c r="C139" s="247"/>
      <c r="D139" s="247"/>
      <c r="E139" s="104"/>
      <c r="F139" s="104"/>
      <c r="G139" s="104"/>
      <c r="H139" s="104"/>
      <c r="I139" s="104"/>
      <c r="J139" s="104"/>
      <c r="K139" s="104"/>
      <c r="L139" s="2"/>
      <c r="M139" s="2"/>
      <c r="N139" s="2"/>
      <c r="O139" s="2"/>
      <c r="P139" s="2"/>
      <c r="Q139" s="2"/>
    </row>
    <row r="140" spans="1:17" ht="59" customHeight="1">
      <c r="A140" s="291" t="s">
        <v>240</v>
      </c>
      <c r="B140" s="291"/>
      <c r="C140" s="291"/>
      <c r="D140" s="291"/>
      <c r="E140" s="107"/>
      <c r="F140" s="107"/>
      <c r="G140" s="107"/>
      <c r="H140" s="107"/>
      <c r="I140" s="107"/>
      <c r="J140" s="107"/>
      <c r="K140" s="107"/>
      <c r="L140" s="2"/>
      <c r="M140" s="2"/>
      <c r="N140" s="2"/>
      <c r="O140" s="2"/>
      <c r="P140" s="2"/>
      <c r="Q140" s="2"/>
    </row>
    <row r="141" spans="1:17" ht="44" customHeight="1">
      <c r="A141" s="291" t="s">
        <v>239</v>
      </c>
      <c r="B141" s="247"/>
      <c r="C141" s="247"/>
      <c r="D141" s="247"/>
      <c r="E141" s="104"/>
      <c r="F141" s="104"/>
      <c r="G141" s="104"/>
      <c r="H141" s="104"/>
      <c r="I141" s="104"/>
      <c r="J141" s="104"/>
      <c r="K141" s="104"/>
      <c r="L141" s="2"/>
      <c r="M141" s="2"/>
      <c r="N141" s="2"/>
      <c r="O141" s="2"/>
      <c r="P141" s="2"/>
      <c r="Q141" s="2"/>
    </row>
    <row r="142" spans="1:17" ht="53" customHeight="1">
      <c r="A142" s="288" t="s">
        <v>178</v>
      </c>
      <c r="B142" s="288"/>
      <c r="C142" s="288"/>
      <c r="D142" s="288"/>
      <c r="E142" s="104"/>
      <c r="F142" s="104"/>
      <c r="G142" s="104"/>
      <c r="H142" s="104"/>
      <c r="I142" s="104"/>
      <c r="J142" s="104"/>
      <c r="K142" s="104"/>
      <c r="L142" s="2"/>
      <c r="M142" s="2"/>
      <c r="N142" s="2"/>
      <c r="O142" s="2"/>
      <c r="P142" s="2"/>
      <c r="Q142" s="2"/>
    </row>
    <row r="143" spans="1:17" ht="87.5" customHeight="1">
      <c r="A143" s="247" t="s">
        <v>238</v>
      </c>
      <c r="B143" s="247"/>
      <c r="C143" s="247"/>
      <c r="D143" s="247"/>
      <c r="E143" s="104"/>
      <c r="F143" s="104"/>
      <c r="G143" s="104"/>
      <c r="H143" s="104"/>
      <c r="I143" s="104"/>
      <c r="J143" s="104"/>
      <c r="K143" s="104"/>
      <c r="L143" s="2"/>
      <c r="M143" s="2"/>
      <c r="N143" s="2"/>
      <c r="O143" s="2"/>
      <c r="P143" s="2"/>
      <c r="Q143" s="2"/>
    </row>
    <row r="144" spans="1:17" ht="12" customHeight="1">
      <c r="A144" s="106" t="s">
        <v>235</v>
      </c>
      <c r="B144" s="106"/>
      <c r="C144" s="106"/>
      <c r="D144" s="106"/>
      <c r="E144" s="104"/>
      <c r="F144" s="104"/>
      <c r="G144" s="104"/>
      <c r="H144" s="104"/>
      <c r="I144" s="104"/>
      <c r="J144" s="104"/>
      <c r="K144" s="104"/>
      <c r="L144" s="2"/>
      <c r="M144" s="2"/>
      <c r="N144" s="2"/>
      <c r="O144" s="2"/>
      <c r="P144" s="2"/>
      <c r="Q144" s="2"/>
    </row>
    <row r="145" spans="1:17" ht="12" customHeight="1">
      <c r="A145" s="269" t="s">
        <v>64</v>
      </c>
      <c r="B145" s="270"/>
      <c r="C145" s="270"/>
      <c r="D145" s="271"/>
      <c r="E145" s="2"/>
      <c r="F145" s="2"/>
      <c r="G145" s="2"/>
      <c r="H145" s="2"/>
      <c r="I145" s="2"/>
      <c r="J145" s="2"/>
      <c r="K145" s="2"/>
      <c r="L145" s="2"/>
      <c r="M145" s="2"/>
      <c r="N145" s="2"/>
      <c r="O145" s="2"/>
      <c r="P145" s="2"/>
      <c r="Q145" s="2"/>
    </row>
    <row r="146" spans="1:17" ht="12" customHeight="1">
      <c r="A146" s="22" t="s">
        <v>65</v>
      </c>
      <c r="B146" s="22" t="s">
        <v>66</v>
      </c>
      <c r="C146" s="16" t="s">
        <v>29</v>
      </c>
      <c r="D146" s="16" t="s">
        <v>17</v>
      </c>
      <c r="E146" s="2"/>
      <c r="F146" s="2"/>
      <c r="G146" s="2"/>
      <c r="H146" s="29"/>
      <c r="I146" s="2"/>
      <c r="J146" s="2"/>
      <c r="K146" s="2"/>
      <c r="L146" s="2"/>
      <c r="M146" s="2"/>
      <c r="N146" s="2"/>
      <c r="O146" s="2"/>
      <c r="P146" s="2"/>
      <c r="Q146" s="2"/>
    </row>
    <row r="147" spans="1:17" ht="12" customHeight="1">
      <c r="A147" s="16" t="s">
        <v>1</v>
      </c>
      <c r="B147" s="21" t="s">
        <v>67</v>
      </c>
      <c r="C147" s="33">
        <v>0</v>
      </c>
      <c r="D147" s="26">
        <f>C147*C26</f>
        <v>0</v>
      </c>
      <c r="E147" s="2"/>
      <c r="F147" s="2"/>
      <c r="G147" s="2"/>
      <c r="H147" s="27"/>
      <c r="I147" s="2"/>
      <c r="J147" s="2"/>
      <c r="K147" s="2"/>
      <c r="L147" s="2"/>
      <c r="M147" s="2"/>
      <c r="N147" s="2"/>
      <c r="O147" s="2"/>
      <c r="P147" s="2"/>
      <c r="Q147" s="2"/>
    </row>
    <row r="148" spans="1:17" ht="12" customHeight="1">
      <c r="A148" s="252" t="s">
        <v>45</v>
      </c>
      <c r="B148" s="272"/>
      <c r="C148" s="267"/>
      <c r="D148" s="117">
        <f>D147</f>
        <v>0</v>
      </c>
      <c r="E148" s="2"/>
      <c r="F148" s="2"/>
      <c r="G148" s="2"/>
      <c r="H148" s="2"/>
      <c r="I148" s="2"/>
      <c r="J148" s="2"/>
      <c r="K148" s="2"/>
      <c r="L148" s="2"/>
      <c r="M148" s="2"/>
      <c r="N148" s="2"/>
      <c r="O148" s="2"/>
      <c r="P148" s="2"/>
      <c r="Q148" s="2"/>
    </row>
    <row r="149" spans="1:17" ht="12" customHeight="1">
      <c r="A149" s="2"/>
      <c r="B149" s="2"/>
      <c r="C149" s="9"/>
      <c r="D149" s="2"/>
      <c r="E149" s="2"/>
      <c r="F149" s="2"/>
      <c r="G149" s="2"/>
      <c r="H149" s="2"/>
      <c r="I149" s="2"/>
      <c r="J149" s="2"/>
      <c r="K149" s="2"/>
      <c r="L149" s="2"/>
      <c r="M149" s="2"/>
      <c r="N149" s="2"/>
      <c r="O149" s="2"/>
      <c r="P149" s="2"/>
      <c r="Q149" s="2"/>
    </row>
    <row r="150" spans="1:17" ht="12" customHeight="1">
      <c r="A150" s="269" t="s">
        <v>68</v>
      </c>
      <c r="B150" s="270"/>
      <c r="C150" s="271"/>
      <c r="D150" s="34"/>
      <c r="E150" s="2"/>
      <c r="F150" s="2"/>
      <c r="G150" s="2"/>
      <c r="H150" s="2"/>
      <c r="I150" s="2"/>
      <c r="J150" s="2"/>
      <c r="K150" s="2"/>
      <c r="L150" s="2"/>
      <c r="M150" s="2"/>
      <c r="N150" s="2"/>
      <c r="O150" s="2"/>
      <c r="P150" s="2"/>
      <c r="Q150" s="2"/>
    </row>
    <row r="151" spans="1:17" ht="12" customHeight="1">
      <c r="A151" s="22">
        <v>4</v>
      </c>
      <c r="B151" s="22" t="s">
        <v>69</v>
      </c>
      <c r="C151" s="16" t="s">
        <v>17</v>
      </c>
      <c r="D151" s="2"/>
      <c r="E151" s="2"/>
      <c r="F151" s="2"/>
      <c r="G151" s="2"/>
      <c r="H151" s="2"/>
      <c r="I151" s="2"/>
      <c r="J151" s="2"/>
      <c r="K151" s="2"/>
      <c r="L151" s="2"/>
      <c r="M151" s="2"/>
      <c r="N151" s="2"/>
      <c r="O151" s="2"/>
      <c r="P151" s="2"/>
      <c r="Q151" s="2"/>
    </row>
    <row r="152" spans="1:17" ht="12" customHeight="1">
      <c r="A152" s="21" t="s">
        <v>58</v>
      </c>
      <c r="B152" s="21" t="s">
        <v>59</v>
      </c>
      <c r="C152" s="78">
        <f>D136</f>
        <v>0</v>
      </c>
      <c r="D152" s="2"/>
      <c r="E152" s="2"/>
      <c r="F152" s="2"/>
      <c r="G152" s="27"/>
      <c r="H152" s="2"/>
      <c r="I152" s="2"/>
      <c r="J152" s="2"/>
      <c r="K152" s="2"/>
      <c r="L152" s="2"/>
      <c r="M152" s="2"/>
      <c r="N152" s="2"/>
      <c r="O152" s="2"/>
      <c r="P152" s="2"/>
      <c r="Q152" s="2"/>
    </row>
    <row r="153" spans="1:17" ht="12" customHeight="1">
      <c r="A153" s="21" t="s">
        <v>65</v>
      </c>
      <c r="B153" s="21" t="s">
        <v>66</v>
      </c>
      <c r="C153" s="78">
        <f>D148</f>
        <v>0</v>
      </c>
      <c r="D153" s="2"/>
      <c r="E153" s="2"/>
      <c r="F153" s="2"/>
      <c r="G153" s="2"/>
      <c r="H153" s="2"/>
      <c r="I153" s="2"/>
      <c r="J153" s="2"/>
      <c r="K153" s="2"/>
      <c r="L153" s="2"/>
      <c r="M153" s="2"/>
      <c r="N153" s="2"/>
      <c r="O153" s="2"/>
      <c r="P153" s="2"/>
      <c r="Q153" s="2"/>
    </row>
    <row r="154" spans="1:17" ht="12" customHeight="1">
      <c r="A154" s="252" t="s">
        <v>127</v>
      </c>
      <c r="B154" s="267"/>
      <c r="C154" s="205">
        <f>SUM(C152:C153)</f>
        <v>0</v>
      </c>
      <c r="D154" s="2"/>
      <c r="E154" s="2"/>
      <c r="F154" s="2"/>
      <c r="G154" s="2"/>
      <c r="H154" s="2"/>
      <c r="I154" s="2"/>
      <c r="J154" s="2"/>
      <c r="K154" s="2"/>
      <c r="L154" s="2"/>
      <c r="M154" s="2"/>
      <c r="N154" s="2"/>
      <c r="O154" s="2"/>
      <c r="P154" s="2"/>
      <c r="Q154" s="2"/>
    </row>
    <row r="155" spans="1:17" ht="19" customHeight="1">
      <c r="A155" s="2"/>
      <c r="B155" s="2"/>
      <c r="C155" s="9"/>
      <c r="D155" s="2"/>
      <c r="E155" s="2"/>
      <c r="F155" s="2"/>
      <c r="G155" s="2"/>
      <c r="H155" s="2"/>
      <c r="I155" s="2"/>
      <c r="J155" s="2"/>
      <c r="K155" s="2"/>
      <c r="L155" s="2"/>
      <c r="M155" s="2"/>
      <c r="N155" s="2"/>
      <c r="O155" s="2"/>
      <c r="P155" s="2"/>
      <c r="Q155" s="2"/>
    </row>
    <row r="156" spans="1:17" ht="12" customHeight="1">
      <c r="A156" s="249" t="s">
        <v>70</v>
      </c>
      <c r="B156" s="250"/>
      <c r="C156" s="251"/>
      <c r="D156" s="2"/>
      <c r="E156" s="2"/>
      <c r="F156" s="2"/>
      <c r="G156" s="2"/>
      <c r="H156" s="2"/>
      <c r="I156" s="2"/>
      <c r="J156" s="2"/>
      <c r="K156" s="2"/>
      <c r="L156" s="2"/>
      <c r="M156" s="2"/>
      <c r="N156" s="2"/>
      <c r="O156" s="2"/>
      <c r="P156" s="2"/>
      <c r="Q156" s="2"/>
    </row>
    <row r="157" spans="1:17" ht="12" customHeight="1">
      <c r="A157" s="2"/>
      <c r="B157" s="2"/>
      <c r="C157" s="2"/>
      <c r="D157" s="2"/>
      <c r="E157" s="2"/>
      <c r="F157" s="2"/>
      <c r="G157" s="2"/>
      <c r="H157" s="2"/>
      <c r="I157" s="2"/>
      <c r="J157" s="2"/>
      <c r="K157" s="2"/>
      <c r="L157" s="2"/>
      <c r="M157" s="2"/>
      <c r="N157" s="2"/>
      <c r="O157" s="2"/>
      <c r="P157" s="2"/>
      <c r="Q157" s="2"/>
    </row>
    <row r="158" spans="1:17" ht="12" customHeight="1">
      <c r="A158" s="69">
        <v>5</v>
      </c>
      <c r="B158" s="70" t="s">
        <v>71</v>
      </c>
      <c r="C158" s="69" t="s">
        <v>17</v>
      </c>
      <c r="D158" s="2"/>
      <c r="E158" s="2"/>
      <c r="F158" s="2"/>
      <c r="G158" s="2"/>
      <c r="H158" s="2"/>
      <c r="I158" s="2"/>
      <c r="J158" s="2"/>
      <c r="K158" s="2"/>
      <c r="L158" s="2"/>
      <c r="M158" s="2"/>
      <c r="N158" s="2"/>
      <c r="O158" s="2"/>
      <c r="P158" s="2"/>
      <c r="Q158" s="2"/>
    </row>
    <row r="159" spans="1:17" ht="12" customHeight="1">
      <c r="A159" s="14" t="s">
        <v>1</v>
      </c>
      <c r="B159" s="110" t="s">
        <v>72</v>
      </c>
      <c r="C159" s="201">
        <f>UNIFORMES!G17</f>
        <v>0</v>
      </c>
      <c r="D159" s="2"/>
      <c r="E159" s="2"/>
      <c r="F159" s="2"/>
      <c r="G159" s="2"/>
      <c r="H159" s="2"/>
      <c r="I159" s="2"/>
      <c r="J159" s="2"/>
      <c r="K159" s="2"/>
      <c r="L159" s="2"/>
      <c r="M159" s="2"/>
      <c r="N159" s="2"/>
      <c r="O159" s="2"/>
      <c r="P159" s="2"/>
      <c r="Q159" s="2"/>
    </row>
    <row r="160" spans="1:17" ht="12" customHeight="1">
      <c r="A160" s="14" t="s">
        <v>3</v>
      </c>
      <c r="B160" s="110" t="s">
        <v>73</v>
      </c>
      <c r="C160" s="201">
        <v>0</v>
      </c>
      <c r="D160" s="2"/>
      <c r="E160" s="2"/>
      <c r="F160" s="2"/>
      <c r="G160" s="2"/>
      <c r="H160" s="2"/>
      <c r="I160" s="2"/>
      <c r="J160" s="2"/>
      <c r="K160" s="2"/>
      <c r="L160" s="2"/>
      <c r="M160" s="2"/>
      <c r="N160" s="2"/>
      <c r="O160" s="2"/>
      <c r="P160" s="2"/>
      <c r="Q160" s="2"/>
    </row>
    <row r="161" spans="1:17" ht="12" customHeight="1">
      <c r="A161" s="14" t="s">
        <v>6</v>
      </c>
      <c r="B161" s="110" t="s">
        <v>182</v>
      </c>
      <c r="C161" s="202">
        <v>0</v>
      </c>
      <c r="D161" s="2"/>
      <c r="E161" s="2"/>
      <c r="F161" s="2"/>
      <c r="G161" s="2"/>
      <c r="H161" s="2"/>
      <c r="I161" s="2"/>
      <c r="J161" s="2"/>
      <c r="K161" s="2"/>
      <c r="L161" s="2"/>
      <c r="M161" s="2"/>
      <c r="N161" s="2"/>
      <c r="O161" s="2"/>
      <c r="P161" s="2"/>
      <c r="Q161" s="2"/>
    </row>
    <row r="162" spans="1:17" ht="12" customHeight="1">
      <c r="A162" s="112" t="s">
        <v>8</v>
      </c>
      <c r="B162" s="110" t="s">
        <v>24</v>
      </c>
      <c r="C162" s="201"/>
      <c r="D162" s="2"/>
      <c r="E162" s="2"/>
      <c r="F162" s="2"/>
      <c r="G162" s="2"/>
      <c r="H162" s="2"/>
      <c r="I162" s="2"/>
      <c r="J162" s="2"/>
      <c r="K162" s="2"/>
      <c r="L162" s="2"/>
      <c r="M162" s="2"/>
      <c r="N162" s="2"/>
      <c r="O162" s="2"/>
      <c r="P162" s="2"/>
      <c r="Q162" s="2"/>
    </row>
    <row r="163" spans="1:17" ht="12" customHeight="1">
      <c r="A163" s="112" t="s">
        <v>21</v>
      </c>
      <c r="B163" s="110" t="s">
        <v>74</v>
      </c>
      <c r="C163" s="203"/>
      <c r="D163" s="2"/>
      <c r="E163" s="2"/>
      <c r="F163" s="2"/>
      <c r="G163" s="2"/>
      <c r="H163" s="2"/>
      <c r="I163" s="2"/>
      <c r="J163" s="2"/>
      <c r="K163" s="2"/>
      <c r="L163" s="2"/>
      <c r="M163" s="2"/>
      <c r="N163" s="2"/>
      <c r="O163" s="2"/>
      <c r="P163" s="2"/>
      <c r="Q163" s="2"/>
    </row>
    <row r="164" spans="1:17" ht="12" customHeight="1">
      <c r="A164" s="112" t="s">
        <v>23</v>
      </c>
      <c r="B164" s="110" t="s">
        <v>74</v>
      </c>
      <c r="C164" s="203"/>
      <c r="D164" s="2"/>
      <c r="E164" s="2"/>
      <c r="F164" s="2"/>
      <c r="G164" s="2"/>
      <c r="H164" s="2"/>
      <c r="I164" s="2"/>
      <c r="J164" s="2"/>
      <c r="K164" s="2"/>
      <c r="L164" s="2"/>
      <c r="M164" s="2"/>
      <c r="N164" s="2"/>
      <c r="O164" s="2"/>
      <c r="P164" s="2"/>
      <c r="Q164" s="2"/>
    </row>
    <row r="165" spans="1:17" ht="12" customHeight="1">
      <c r="A165" s="281" t="s">
        <v>216</v>
      </c>
      <c r="B165" s="254"/>
      <c r="C165" s="204">
        <f>SUM(C159:C164)</f>
        <v>0</v>
      </c>
      <c r="D165" s="20"/>
      <c r="E165" s="2"/>
      <c r="F165" s="2"/>
      <c r="G165" s="2"/>
      <c r="H165" s="2"/>
      <c r="I165" s="2"/>
      <c r="J165" s="2"/>
      <c r="K165" s="2"/>
      <c r="L165" s="2"/>
      <c r="M165" s="2"/>
      <c r="N165" s="2"/>
      <c r="O165" s="2"/>
      <c r="P165" s="2"/>
      <c r="Q165" s="2"/>
    </row>
    <row r="166" spans="1:17" ht="12" customHeight="1">
      <c r="A166" s="311"/>
      <c r="B166" s="312"/>
      <c r="C166" s="312"/>
      <c r="D166" s="2"/>
      <c r="E166" s="2"/>
      <c r="F166" s="2"/>
      <c r="G166" s="2"/>
      <c r="H166" s="2"/>
      <c r="I166" s="2"/>
      <c r="J166" s="2"/>
      <c r="K166" s="2"/>
      <c r="L166" s="2"/>
      <c r="M166" s="2"/>
      <c r="N166" s="2"/>
      <c r="O166" s="2"/>
      <c r="P166" s="2"/>
      <c r="Q166" s="2"/>
    </row>
    <row r="167" spans="1:17" ht="19" customHeight="1">
      <c r="A167" s="248" t="s">
        <v>129</v>
      </c>
      <c r="B167" s="248"/>
      <c r="C167" s="248"/>
      <c r="D167" s="248"/>
      <c r="E167" s="248"/>
      <c r="F167" s="248"/>
      <c r="G167" s="248"/>
      <c r="H167" s="248"/>
      <c r="I167" s="2"/>
      <c r="J167" s="2"/>
      <c r="K167" s="2"/>
      <c r="L167" s="2"/>
      <c r="M167" s="2"/>
      <c r="N167" s="2"/>
      <c r="O167" s="2"/>
      <c r="P167" s="2"/>
      <c r="Q167" s="2"/>
    </row>
    <row r="168" spans="1:17" ht="15.5" customHeight="1">
      <c r="A168" s="247" t="s">
        <v>158</v>
      </c>
      <c r="B168" s="247"/>
      <c r="C168" s="247"/>
      <c r="D168" s="247"/>
      <c r="E168" s="108"/>
      <c r="F168" s="108"/>
      <c r="G168" s="108"/>
      <c r="H168" s="108"/>
      <c r="I168" s="2"/>
      <c r="J168" s="2"/>
      <c r="K168" s="2"/>
      <c r="L168" s="2"/>
      <c r="M168" s="2"/>
      <c r="N168" s="2"/>
      <c r="O168" s="2"/>
      <c r="P168" s="2"/>
      <c r="Q168" s="2"/>
    </row>
    <row r="169" spans="1:17" ht="13.5" customHeight="1">
      <c r="A169" s="247" t="s">
        <v>156</v>
      </c>
      <c r="B169" s="247"/>
      <c r="C169" s="247"/>
      <c r="D169" s="98"/>
      <c r="E169" s="108"/>
      <c r="F169" s="108"/>
      <c r="G169" s="108"/>
      <c r="H169" s="108"/>
      <c r="I169" s="2"/>
      <c r="J169" s="2"/>
      <c r="K169" s="2"/>
      <c r="L169" s="2"/>
      <c r="M169" s="2"/>
      <c r="N169" s="2"/>
      <c r="O169" s="2"/>
      <c r="P169" s="2"/>
      <c r="Q169" s="2"/>
    </row>
    <row r="170" spans="1:17" ht="12" customHeight="1">
      <c r="A170" s="247" t="s">
        <v>157</v>
      </c>
      <c r="B170" s="247"/>
      <c r="C170" s="247"/>
      <c r="D170" s="247"/>
      <c r="E170" s="108"/>
      <c r="F170" s="108"/>
      <c r="G170" s="108"/>
      <c r="H170" s="108"/>
      <c r="I170" s="2"/>
      <c r="J170" s="2"/>
      <c r="K170" s="2"/>
      <c r="L170" s="2"/>
      <c r="M170" s="2"/>
      <c r="N170" s="2"/>
      <c r="O170" s="2"/>
      <c r="P170" s="2"/>
      <c r="Q170" s="2"/>
    </row>
    <row r="171" spans="1:17" ht="12" customHeight="1">
      <c r="A171" s="98"/>
      <c r="B171" s="98"/>
      <c r="C171" s="98"/>
      <c r="D171" s="98"/>
      <c r="E171" s="108"/>
      <c r="F171" s="108"/>
      <c r="G171" s="108"/>
      <c r="H171" s="108"/>
      <c r="I171" s="2"/>
      <c r="J171" s="2"/>
      <c r="K171" s="2"/>
      <c r="L171" s="2"/>
      <c r="M171" s="2"/>
      <c r="N171" s="2"/>
      <c r="O171" s="2"/>
      <c r="P171" s="2"/>
      <c r="Q171" s="2"/>
    </row>
    <row r="172" spans="1:17" ht="12" customHeight="1">
      <c r="A172" s="249" t="s">
        <v>75</v>
      </c>
      <c r="B172" s="250"/>
      <c r="C172" s="250"/>
      <c r="D172" s="251"/>
      <c r="E172" s="2"/>
      <c r="F172" s="2"/>
      <c r="G172" s="2"/>
      <c r="H172" s="2"/>
      <c r="I172" s="2"/>
      <c r="J172" s="2"/>
      <c r="K172" s="2"/>
      <c r="L172" s="2"/>
      <c r="M172" s="2"/>
      <c r="N172" s="2"/>
      <c r="O172" s="2"/>
      <c r="P172" s="2"/>
      <c r="Q172" s="2"/>
    </row>
    <row r="173" spans="1:17" ht="12" customHeight="1">
      <c r="A173" s="2"/>
      <c r="B173" s="2"/>
      <c r="C173" s="9"/>
      <c r="D173" s="2"/>
      <c r="E173" s="2"/>
      <c r="F173" s="2"/>
      <c r="G173" s="2"/>
      <c r="H173" s="2"/>
      <c r="I173" s="2"/>
      <c r="J173" s="2"/>
      <c r="K173" s="2"/>
      <c r="L173" s="2"/>
      <c r="M173" s="2"/>
      <c r="N173" s="2"/>
      <c r="O173" s="2"/>
      <c r="P173" s="2"/>
      <c r="Q173" s="2"/>
    </row>
    <row r="174" spans="1:17" ht="12" customHeight="1">
      <c r="A174" s="16">
        <v>6</v>
      </c>
      <c r="B174" s="22" t="s">
        <v>76</v>
      </c>
      <c r="C174" s="16" t="s">
        <v>29</v>
      </c>
      <c r="D174" s="16" t="s">
        <v>17</v>
      </c>
      <c r="E174" s="2"/>
      <c r="F174" s="2"/>
      <c r="G174" s="2"/>
      <c r="H174" s="2"/>
      <c r="I174" s="2"/>
      <c r="J174" s="2"/>
      <c r="K174" s="2"/>
      <c r="L174" s="2"/>
      <c r="M174" s="2"/>
      <c r="N174" s="2"/>
      <c r="O174" s="2"/>
      <c r="P174" s="2"/>
      <c r="Q174" s="2"/>
    </row>
    <row r="175" spans="1:17" ht="19" customHeight="1">
      <c r="A175" s="24" t="s">
        <v>1</v>
      </c>
      <c r="B175" s="21" t="s">
        <v>77</v>
      </c>
      <c r="C175" s="125">
        <v>0.05</v>
      </c>
      <c r="D175" s="80">
        <f>(C46+C105+D116+C154+C165)*C175</f>
        <v>0</v>
      </c>
      <c r="E175" s="2"/>
      <c r="F175" s="2"/>
      <c r="G175" s="2"/>
      <c r="H175" s="2"/>
      <c r="I175" s="2"/>
      <c r="J175" s="2"/>
      <c r="K175" s="2"/>
      <c r="L175" s="2"/>
      <c r="M175" s="2"/>
      <c r="N175" s="2"/>
      <c r="O175" s="2"/>
      <c r="P175" s="2"/>
      <c r="Q175" s="2"/>
    </row>
    <row r="176" spans="1:17" ht="12" customHeight="1">
      <c r="A176" s="24" t="s">
        <v>3</v>
      </c>
      <c r="B176" s="21" t="s">
        <v>78</v>
      </c>
      <c r="C176" s="125">
        <v>0.1</v>
      </c>
      <c r="D176" s="80">
        <f>(C199+C200+C201+C202+C203)*C176</f>
        <v>0</v>
      </c>
      <c r="E176" s="2"/>
      <c r="F176" s="2"/>
      <c r="G176" s="2"/>
      <c r="H176" s="2"/>
      <c r="I176" s="2"/>
      <c r="J176" s="2"/>
      <c r="K176" s="2"/>
      <c r="L176" s="2"/>
      <c r="M176" s="2"/>
      <c r="N176" s="2"/>
      <c r="O176" s="2"/>
      <c r="P176" s="2"/>
      <c r="Q176" s="2"/>
    </row>
    <row r="177" spans="1:17" ht="19" customHeight="1">
      <c r="A177" s="308" t="s">
        <v>6</v>
      </c>
      <c r="B177" s="21" t="s">
        <v>79</v>
      </c>
      <c r="C177" s="125" t="s">
        <v>80</v>
      </c>
      <c r="D177" s="120">
        <v>0</v>
      </c>
      <c r="E177" s="2"/>
      <c r="F177" s="2"/>
      <c r="G177" s="2"/>
      <c r="H177" s="2"/>
      <c r="I177" s="2"/>
      <c r="J177" s="2"/>
      <c r="K177" s="2"/>
      <c r="L177" s="2"/>
      <c r="M177" s="2"/>
      <c r="N177" s="2"/>
      <c r="O177" s="2"/>
      <c r="P177" s="2"/>
      <c r="Q177" s="2"/>
    </row>
    <row r="178" spans="1:17" ht="12" customHeight="1">
      <c r="A178" s="309"/>
      <c r="B178" s="21" t="s">
        <v>81</v>
      </c>
      <c r="C178" s="125">
        <v>1.6500000000000001E-2</v>
      </c>
      <c r="D178" s="121">
        <f>((C204+D175+D176)/D188)*C178</f>
        <v>0</v>
      </c>
      <c r="E178" s="2"/>
      <c r="F178" s="2"/>
      <c r="G178" s="2"/>
      <c r="H178" s="2"/>
      <c r="I178" s="2"/>
      <c r="J178" s="2"/>
      <c r="K178" s="2"/>
      <c r="L178" s="2"/>
      <c r="M178" s="2"/>
      <c r="N178" s="2"/>
      <c r="O178" s="2"/>
      <c r="P178" s="2"/>
      <c r="Q178" s="2"/>
    </row>
    <row r="179" spans="1:17" ht="12" customHeight="1">
      <c r="A179" s="309"/>
      <c r="B179" s="21" t="s">
        <v>82</v>
      </c>
      <c r="C179" s="125">
        <v>7.5999999999999998E-2</v>
      </c>
      <c r="D179" s="121">
        <f>((C204+D175+D176)/D188)*C179</f>
        <v>0</v>
      </c>
      <c r="E179" s="2"/>
      <c r="F179" s="2"/>
      <c r="G179" s="2"/>
      <c r="H179" s="2"/>
      <c r="I179" s="2"/>
      <c r="J179" s="2"/>
      <c r="K179" s="2"/>
      <c r="L179" s="2"/>
      <c r="M179" s="2"/>
      <c r="N179" s="2"/>
      <c r="O179" s="2"/>
      <c r="P179" s="2"/>
      <c r="Q179" s="2"/>
    </row>
    <row r="180" spans="1:17" ht="12" customHeight="1">
      <c r="A180" s="309"/>
      <c r="B180" s="21" t="s">
        <v>83</v>
      </c>
      <c r="C180" s="78">
        <v>0</v>
      </c>
      <c r="D180" s="120">
        <v>0</v>
      </c>
      <c r="E180" s="2"/>
      <c r="F180" s="2"/>
      <c r="G180" s="2"/>
      <c r="H180" s="2"/>
      <c r="I180" s="2"/>
      <c r="J180" s="2"/>
      <c r="K180" s="2"/>
      <c r="L180" s="2"/>
      <c r="M180" s="2"/>
      <c r="N180" s="2"/>
      <c r="O180" s="2"/>
      <c r="P180" s="2"/>
      <c r="Q180" s="2"/>
    </row>
    <row r="181" spans="1:17" ht="12" customHeight="1">
      <c r="A181" s="310"/>
      <c r="B181" s="21" t="s">
        <v>84</v>
      </c>
      <c r="C181" s="125">
        <v>0.05</v>
      </c>
      <c r="D181" s="121">
        <f>((C204+D175+D176)/D188)*C181</f>
        <v>0</v>
      </c>
      <c r="E181" s="2"/>
      <c r="F181" s="2"/>
      <c r="G181" s="2"/>
      <c r="H181" s="2"/>
      <c r="I181" s="2"/>
      <c r="J181" s="2"/>
      <c r="K181" s="2"/>
      <c r="L181" s="2"/>
      <c r="M181" s="2"/>
      <c r="N181" s="2"/>
      <c r="O181" s="2"/>
      <c r="P181" s="2"/>
      <c r="Q181" s="2"/>
    </row>
    <row r="182" spans="1:17" ht="15" customHeight="1">
      <c r="A182" s="15"/>
      <c r="B182" s="35" t="s">
        <v>85</v>
      </c>
      <c r="C182" s="125">
        <f>SUM(C178:C181)</f>
        <v>0.14250000000000002</v>
      </c>
      <c r="D182" s="120">
        <v>0</v>
      </c>
      <c r="E182" s="27"/>
      <c r="F182" s="2"/>
      <c r="G182" s="2"/>
      <c r="H182" s="2"/>
      <c r="I182" s="2"/>
      <c r="J182" s="2"/>
      <c r="K182" s="2"/>
    </row>
    <row r="183" spans="1:17" ht="15" customHeight="1">
      <c r="A183" s="252" t="s">
        <v>162</v>
      </c>
      <c r="B183" s="253"/>
      <c r="C183" s="254"/>
      <c r="D183" s="122">
        <f>SUM(D174:D182)</f>
        <v>0</v>
      </c>
      <c r="E183" s="27"/>
      <c r="F183" s="2"/>
      <c r="G183" s="2"/>
      <c r="H183" s="2"/>
      <c r="I183" s="2"/>
      <c r="J183" s="2"/>
      <c r="K183" s="2"/>
    </row>
    <row r="184" spans="1:17" ht="15" customHeight="1">
      <c r="A184" s="109" t="s">
        <v>129</v>
      </c>
      <c r="B184" s="109"/>
      <c r="C184" s="109"/>
      <c r="D184" s="109"/>
      <c r="E184" s="109"/>
      <c r="F184" s="109"/>
      <c r="G184" s="109"/>
      <c r="H184" s="109"/>
      <c r="I184" s="109"/>
      <c r="J184" s="109"/>
      <c r="K184" s="109"/>
    </row>
    <row r="185" spans="1:17" ht="80.5" customHeight="1">
      <c r="A185" s="247" t="s">
        <v>160</v>
      </c>
      <c r="B185" s="247"/>
      <c r="C185" s="247"/>
      <c r="D185" s="247"/>
      <c r="E185" s="98"/>
      <c r="F185" s="98"/>
      <c r="G185" s="98"/>
      <c r="H185" s="98"/>
      <c r="I185" s="98"/>
      <c r="J185" s="98"/>
      <c r="K185" s="98"/>
    </row>
    <row r="186" spans="1:17" s="221" customFormat="1" ht="19" customHeight="1">
      <c r="A186" s="307" t="s">
        <v>159</v>
      </c>
      <c r="B186" s="307"/>
      <c r="C186" s="307"/>
      <c r="D186" s="307"/>
      <c r="E186" s="209"/>
      <c r="F186" s="209"/>
      <c r="G186" s="209"/>
      <c r="H186" s="209"/>
      <c r="I186" s="239"/>
      <c r="J186" s="239"/>
      <c r="K186" s="239"/>
    </row>
    <row r="187" spans="1:17" s="221" customFormat="1" ht="15" customHeight="1" thickBot="1">
      <c r="A187" s="314"/>
      <c r="B187" s="315"/>
      <c r="C187" s="315"/>
      <c r="D187" s="210"/>
      <c r="E187" s="210"/>
      <c r="F187" s="210"/>
      <c r="G187" s="222"/>
      <c r="H187" s="210"/>
      <c r="I187" s="210"/>
      <c r="J187" s="210"/>
      <c r="K187" s="210"/>
    </row>
    <row r="188" spans="1:17" ht="15" customHeight="1" thickBot="1">
      <c r="A188" s="305" t="s">
        <v>161</v>
      </c>
      <c r="B188" s="305"/>
      <c r="C188" s="306"/>
      <c r="D188" s="134">
        <f>(1-(C182))</f>
        <v>0.85749999999999993</v>
      </c>
      <c r="E188" s="2"/>
      <c r="F188" s="2"/>
      <c r="G188" s="36"/>
      <c r="H188" s="2"/>
      <c r="I188" s="2"/>
      <c r="J188" s="2"/>
      <c r="K188" s="2"/>
    </row>
    <row r="189" spans="1:17" ht="15" customHeight="1">
      <c r="A189" s="247" t="s">
        <v>165</v>
      </c>
      <c r="B189" s="247"/>
      <c r="C189" s="247"/>
      <c r="D189" s="2"/>
      <c r="E189" s="2"/>
      <c r="F189" s="2"/>
      <c r="G189" s="36"/>
      <c r="H189" s="2"/>
      <c r="I189" s="2"/>
      <c r="J189" s="2"/>
      <c r="K189" s="2"/>
    </row>
    <row r="190" spans="1:17" ht="15" customHeight="1">
      <c r="A190" s="247" t="s">
        <v>166</v>
      </c>
      <c r="B190" s="247"/>
      <c r="C190" s="247"/>
      <c r="D190" s="2"/>
      <c r="E190" s="2"/>
      <c r="F190" s="2"/>
      <c r="G190" s="36"/>
      <c r="H190" s="2"/>
      <c r="I190" s="2"/>
      <c r="J190" s="2"/>
      <c r="K190" s="2"/>
    </row>
    <row r="191" spans="1:17" ht="15" customHeight="1">
      <c r="A191" s="247" t="s">
        <v>169</v>
      </c>
      <c r="B191" s="247"/>
      <c r="C191" s="247"/>
      <c r="D191" s="2"/>
      <c r="E191" s="2"/>
      <c r="F191" s="2"/>
      <c r="G191" s="36"/>
      <c r="H191" s="2"/>
      <c r="I191" s="2"/>
      <c r="J191" s="2"/>
      <c r="K191" s="2"/>
    </row>
    <row r="192" spans="1:17" ht="15" customHeight="1">
      <c r="A192" s="247" t="s">
        <v>170</v>
      </c>
      <c r="B192" s="247"/>
      <c r="C192" s="247"/>
      <c r="D192" s="2"/>
      <c r="E192" s="2"/>
      <c r="F192" s="2"/>
      <c r="G192" s="36"/>
      <c r="H192" s="2"/>
      <c r="I192" s="2"/>
      <c r="J192" s="2"/>
      <c r="K192" s="2"/>
    </row>
    <row r="193" spans="1:11" ht="15" customHeight="1">
      <c r="A193" s="247" t="s">
        <v>171</v>
      </c>
      <c r="B193" s="247"/>
      <c r="C193" s="247"/>
      <c r="D193" s="2"/>
      <c r="E193" s="2"/>
      <c r="F193" s="2"/>
      <c r="G193" s="36"/>
      <c r="H193" s="2"/>
      <c r="I193" s="2"/>
      <c r="J193" s="2"/>
      <c r="K193" s="2"/>
    </row>
    <row r="194" spans="1:11" ht="15" customHeight="1">
      <c r="A194" s="247" t="s">
        <v>167</v>
      </c>
      <c r="B194" s="247"/>
      <c r="C194" s="247"/>
      <c r="D194" s="2"/>
      <c r="E194" s="2"/>
      <c r="F194" s="2"/>
      <c r="G194" s="36"/>
      <c r="H194" s="2"/>
      <c r="I194" s="2"/>
      <c r="J194" s="2"/>
      <c r="K194" s="2"/>
    </row>
    <row r="195" spans="1:11" ht="15" customHeight="1">
      <c r="A195" s="247" t="s">
        <v>168</v>
      </c>
      <c r="B195" s="247"/>
      <c r="C195" s="247"/>
      <c r="D195" s="2"/>
      <c r="E195" s="2"/>
      <c r="F195" s="16"/>
      <c r="G195" s="2"/>
      <c r="H195" s="2"/>
      <c r="I195" s="2"/>
      <c r="J195" s="2"/>
      <c r="K195" s="2"/>
    </row>
    <row r="196" spans="1:11" ht="15" customHeight="1">
      <c r="A196" s="249" t="s">
        <v>86</v>
      </c>
      <c r="B196" s="250"/>
      <c r="C196" s="251"/>
      <c r="D196" s="34"/>
      <c r="E196" s="2"/>
      <c r="F196" s="16"/>
      <c r="G196" s="2"/>
      <c r="H196" s="2"/>
      <c r="I196" s="2"/>
      <c r="J196" s="2"/>
      <c r="K196" s="2"/>
    </row>
    <row r="197" spans="1:11" ht="15" customHeight="1">
      <c r="A197" s="2"/>
      <c r="B197" s="2"/>
      <c r="C197" s="2"/>
      <c r="D197" s="2"/>
      <c r="E197" s="2"/>
      <c r="F197" s="16"/>
      <c r="G197" s="2"/>
      <c r="H197" s="2"/>
      <c r="I197" s="2"/>
      <c r="J197" s="2"/>
      <c r="K197" s="2"/>
    </row>
    <row r="198" spans="1:11" ht="15" customHeight="1">
      <c r="A198" s="123"/>
      <c r="B198" s="124" t="s">
        <v>87</v>
      </c>
      <c r="C198" s="124" t="s">
        <v>17</v>
      </c>
      <c r="D198" s="2"/>
      <c r="E198" s="2"/>
      <c r="F198" s="16"/>
      <c r="G198" s="2"/>
      <c r="H198" s="2"/>
      <c r="I198" s="2"/>
      <c r="J198" s="2"/>
      <c r="K198" s="2"/>
    </row>
    <row r="199" spans="1:11" ht="15" customHeight="1">
      <c r="A199" s="16" t="s">
        <v>1</v>
      </c>
      <c r="B199" s="21" t="s">
        <v>88</v>
      </c>
      <c r="C199" s="206">
        <f>C46</f>
        <v>0</v>
      </c>
      <c r="D199" s="2"/>
      <c r="E199" s="2"/>
      <c r="F199" s="16"/>
      <c r="G199" s="2"/>
      <c r="H199" s="2"/>
      <c r="I199" s="2"/>
      <c r="J199" s="2"/>
      <c r="K199" s="2"/>
    </row>
    <row r="200" spans="1:11" ht="15" customHeight="1">
      <c r="A200" s="16" t="s">
        <v>3</v>
      </c>
      <c r="B200" s="21" t="s">
        <v>89</v>
      </c>
      <c r="C200" s="206">
        <f>C105</f>
        <v>0</v>
      </c>
      <c r="D200" s="2"/>
      <c r="E200" s="2"/>
      <c r="F200" s="16"/>
      <c r="G200" s="2"/>
      <c r="H200" s="2"/>
      <c r="I200" s="2"/>
      <c r="J200" s="2"/>
      <c r="K200" s="2"/>
    </row>
    <row r="201" spans="1:11" ht="15" customHeight="1">
      <c r="A201" s="16" t="s">
        <v>6</v>
      </c>
      <c r="B201" s="21" t="s">
        <v>51</v>
      </c>
      <c r="C201" s="206">
        <f>D116</f>
        <v>0</v>
      </c>
      <c r="D201" s="2"/>
      <c r="E201" s="2"/>
      <c r="F201" s="16"/>
      <c r="G201" s="2"/>
      <c r="H201" s="2"/>
      <c r="I201" s="2"/>
      <c r="J201" s="2"/>
      <c r="K201" s="2"/>
    </row>
    <row r="202" spans="1:11" ht="15" customHeight="1">
      <c r="A202" s="16" t="s">
        <v>8</v>
      </c>
      <c r="B202" s="21" t="s">
        <v>56</v>
      </c>
      <c r="C202" s="206">
        <f>C154</f>
        <v>0</v>
      </c>
      <c r="D202" s="2"/>
      <c r="E202" s="2"/>
      <c r="F202" s="16"/>
      <c r="G202" s="2"/>
      <c r="H202" s="2"/>
      <c r="I202" s="2"/>
      <c r="J202" s="2"/>
      <c r="K202" s="2"/>
    </row>
    <row r="203" spans="1:11" ht="15" customHeight="1">
      <c r="A203" s="16" t="s">
        <v>21</v>
      </c>
      <c r="B203" s="21" t="s">
        <v>90</v>
      </c>
      <c r="C203" s="206">
        <f>C165</f>
        <v>0</v>
      </c>
      <c r="D203" s="2"/>
      <c r="E203" s="2"/>
      <c r="F203" s="16"/>
      <c r="G203" s="2"/>
      <c r="H203" s="2"/>
      <c r="I203" s="2"/>
      <c r="J203" s="2"/>
      <c r="K203" s="2"/>
    </row>
    <row r="204" spans="1:11" ht="15" customHeight="1">
      <c r="A204" s="293" t="s">
        <v>217</v>
      </c>
      <c r="B204" s="294"/>
      <c r="C204" s="207">
        <f>SUM(C199:C203)</f>
        <v>0</v>
      </c>
      <c r="D204" s="2"/>
      <c r="E204" s="2"/>
      <c r="F204" s="16"/>
      <c r="G204" s="2"/>
      <c r="H204" s="2"/>
      <c r="I204" s="2"/>
      <c r="J204" s="2"/>
      <c r="K204" s="2"/>
    </row>
    <row r="205" spans="1:11" ht="15" customHeight="1">
      <c r="A205" s="16" t="s">
        <v>23</v>
      </c>
      <c r="B205" s="21" t="s">
        <v>91</v>
      </c>
      <c r="C205" s="206">
        <f>D183</f>
        <v>0</v>
      </c>
      <c r="D205" s="2"/>
      <c r="E205" s="2"/>
      <c r="F205" s="16"/>
      <c r="G205" s="27"/>
      <c r="H205" s="2"/>
      <c r="I205" s="2"/>
      <c r="J205" s="2"/>
      <c r="K205" s="2"/>
    </row>
    <row r="206" spans="1:11" ht="15" customHeight="1">
      <c r="A206" s="295" t="s">
        <v>218</v>
      </c>
      <c r="B206" s="296"/>
      <c r="C206" s="208">
        <f>ROUNDDOWN(C204+C205,2)</f>
        <v>0</v>
      </c>
      <c r="D206" s="2"/>
      <c r="E206" s="2"/>
      <c r="F206" s="16"/>
      <c r="G206" s="2"/>
      <c r="H206" s="2"/>
      <c r="I206" s="2"/>
      <c r="J206" s="2"/>
      <c r="K206" s="2"/>
    </row>
    <row r="207" spans="1:11" ht="15" customHeight="1">
      <c r="A207" s="37"/>
      <c r="B207" s="37"/>
      <c r="C207" s="38"/>
      <c r="D207" s="2"/>
      <c r="E207" s="2"/>
      <c r="F207" s="39"/>
      <c r="G207" s="2"/>
      <c r="H207" s="2"/>
      <c r="I207" s="2"/>
      <c r="J207" s="2"/>
      <c r="K207" s="2"/>
    </row>
    <row r="208" spans="1:11" ht="15" customHeight="1">
      <c r="A208" s="249" t="s">
        <v>92</v>
      </c>
      <c r="B208" s="250"/>
      <c r="C208" s="250"/>
      <c r="D208" s="250"/>
      <c r="E208" s="250"/>
      <c r="F208" s="250"/>
      <c r="G208" s="250"/>
      <c r="H208" s="251"/>
      <c r="I208" s="2"/>
      <c r="J208" s="2"/>
      <c r="K208" s="2"/>
    </row>
    <row r="209" spans="1:11" ht="15" customHeight="1">
      <c r="A209" s="20"/>
      <c r="B209" s="20"/>
      <c r="C209" s="40"/>
      <c r="D209" s="2"/>
      <c r="E209" s="41"/>
      <c r="F209" s="41"/>
      <c r="G209" s="2"/>
      <c r="H209" s="2"/>
      <c r="I209" s="2"/>
      <c r="J209" s="2"/>
      <c r="K209" s="2"/>
    </row>
    <row r="210" spans="1:11" ht="28.5" customHeight="1">
      <c r="A210" s="297" t="s">
        <v>93</v>
      </c>
      <c r="B210" s="298"/>
      <c r="C210" s="301" t="s">
        <v>163</v>
      </c>
      <c r="D210" s="301" t="s">
        <v>164</v>
      </c>
      <c r="E210" s="155" t="s">
        <v>219</v>
      </c>
      <c r="F210" s="301" t="s">
        <v>94</v>
      </c>
      <c r="G210" s="303" t="s">
        <v>95</v>
      </c>
      <c r="H210" s="155" t="s">
        <v>220</v>
      </c>
      <c r="I210" s="2"/>
      <c r="J210" s="2"/>
      <c r="K210" s="2"/>
    </row>
    <row r="211" spans="1:11" ht="27" customHeight="1">
      <c r="A211" s="299"/>
      <c r="B211" s="300"/>
      <c r="C211" s="302"/>
      <c r="D211" s="302"/>
      <c r="E211" s="156" t="s">
        <v>96</v>
      </c>
      <c r="F211" s="302"/>
      <c r="G211" s="304"/>
      <c r="H211" s="156" t="s">
        <v>97</v>
      </c>
      <c r="I211" s="2"/>
      <c r="J211" s="2"/>
      <c r="K211" s="2"/>
    </row>
    <row r="212" spans="1:11" ht="15.5">
      <c r="A212" s="16" t="s">
        <v>98</v>
      </c>
      <c r="B212" s="24" t="str">
        <f>C24</f>
        <v>ASSISTENTE ADMINISTRATIVO COM PERICULOSIDADE</v>
      </c>
      <c r="C212" s="206">
        <f>C206</f>
        <v>0</v>
      </c>
      <c r="D212" s="24">
        <v>1</v>
      </c>
      <c r="E212" s="206">
        <f>C212*D212</f>
        <v>0</v>
      </c>
      <c r="F212" s="21"/>
      <c r="G212" s="174">
        <v>16</v>
      </c>
      <c r="H212" s="206">
        <f>E212*G212</f>
        <v>0</v>
      </c>
      <c r="I212" s="2"/>
      <c r="J212" s="2"/>
      <c r="K212" s="2"/>
    </row>
    <row r="213" spans="1:11" ht="15" customHeight="1">
      <c r="A213" s="279"/>
      <c r="B213" s="280"/>
      <c r="C213" s="280"/>
      <c r="D213" s="280"/>
      <c r="E213" s="280"/>
      <c r="F213" s="280"/>
      <c r="G213" s="280"/>
      <c r="H213" s="261"/>
      <c r="I213" s="2"/>
      <c r="J213" s="2"/>
      <c r="K213" s="2"/>
    </row>
    <row r="214" spans="1:11" ht="15" customHeight="1">
      <c r="A214" s="20"/>
      <c r="B214" s="20"/>
      <c r="C214" s="40"/>
      <c r="D214" s="2"/>
      <c r="E214" s="41"/>
      <c r="F214" s="41"/>
      <c r="G214" s="2"/>
      <c r="H214" s="2"/>
      <c r="I214" s="2"/>
      <c r="J214" s="2"/>
      <c r="K214" s="2"/>
    </row>
    <row r="215" spans="1:11" ht="15" customHeight="1">
      <c r="A215" s="249" t="s">
        <v>99</v>
      </c>
      <c r="B215" s="250"/>
      <c r="C215" s="251"/>
      <c r="D215" s="2"/>
      <c r="E215" s="41"/>
      <c r="F215" s="41"/>
      <c r="G215" s="2"/>
      <c r="H215" s="2"/>
      <c r="I215" s="2"/>
      <c r="J215" s="2"/>
      <c r="K215" s="2"/>
    </row>
    <row r="216" spans="1:11" ht="15" customHeight="1">
      <c r="A216" s="2"/>
      <c r="B216" s="2"/>
      <c r="C216" s="2"/>
      <c r="D216" s="2"/>
      <c r="E216" s="2"/>
      <c r="F216" s="2"/>
      <c r="G216" s="2"/>
      <c r="H216" s="2"/>
      <c r="I216" s="2"/>
      <c r="J216" s="2"/>
      <c r="K216" s="2"/>
    </row>
    <row r="217" spans="1:11" ht="15" customHeight="1">
      <c r="A217" s="274" t="s">
        <v>100</v>
      </c>
      <c r="B217" s="275"/>
      <c r="C217" s="276"/>
      <c r="D217" s="2"/>
      <c r="E217" s="2"/>
      <c r="F217" s="2"/>
      <c r="G217" s="226"/>
      <c r="H217" s="2"/>
      <c r="I217" s="2"/>
      <c r="J217" s="2"/>
      <c r="K217" s="2"/>
    </row>
    <row r="218" spans="1:11" ht="15" customHeight="1">
      <c r="A218" s="21"/>
      <c r="B218" s="22" t="s">
        <v>101</v>
      </c>
      <c r="C218" s="16" t="s">
        <v>102</v>
      </c>
      <c r="D218" s="2"/>
      <c r="E218" s="2"/>
      <c r="F218" s="2"/>
      <c r="G218" s="2"/>
      <c r="H218" s="2"/>
    </row>
    <row r="219" spans="1:11" ht="15" customHeight="1">
      <c r="A219" s="16" t="s">
        <v>1</v>
      </c>
      <c r="B219" s="21" t="s">
        <v>103</v>
      </c>
      <c r="C219" s="206">
        <f>C212</f>
        <v>0</v>
      </c>
      <c r="D219" s="2"/>
      <c r="E219" s="2"/>
      <c r="F219" s="2"/>
      <c r="G219" s="225"/>
      <c r="H219" s="2"/>
    </row>
    <row r="220" spans="1:11" ht="15" customHeight="1">
      <c r="A220" s="16" t="s">
        <v>3</v>
      </c>
      <c r="B220" s="21" t="s">
        <v>104</v>
      </c>
      <c r="C220" s="206">
        <f>H212</f>
        <v>0</v>
      </c>
      <c r="D220" s="2"/>
      <c r="E220" s="2"/>
      <c r="F220" s="2"/>
      <c r="G220" s="2"/>
      <c r="H220" s="2"/>
    </row>
    <row r="221" spans="1:11" ht="37" customHeight="1">
      <c r="A221" s="126" t="s">
        <v>6</v>
      </c>
      <c r="B221" s="224" t="s">
        <v>253</v>
      </c>
      <c r="C221" s="127">
        <f>H212*12</f>
        <v>0</v>
      </c>
      <c r="D221" s="227"/>
      <c r="E221" s="2"/>
      <c r="F221" s="2"/>
      <c r="G221" s="2"/>
      <c r="H221" s="2"/>
    </row>
    <row r="224" spans="1:11" ht="15" customHeight="1">
      <c r="C224" s="194"/>
    </row>
    <row r="229" spans="1:6" ht="15" customHeight="1">
      <c r="A229" s="266"/>
      <c r="B229" s="266"/>
      <c r="C229" s="266"/>
      <c r="D229" s="266"/>
      <c r="E229" s="266"/>
      <c r="F229" s="266"/>
    </row>
    <row r="230" spans="1:6" ht="15" customHeight="1">
      <c r="A230" s="266"/>
      <c r="B230" s="266"/>
      <c r="C230" s="266"/>
      <c r="D230" s="266"/>
      <c r="E230" s="266"/>
      <c r="F230" s="266"/>
    </row>
    <row r="231" spans="1:6" ht="15" customHeight="1">
      <c r="A231" s="266"/>
      <c r="B231" s="266"/>
      <c r="C231" s="266"/>
      <c r="D231" s="266"/>
      <c r="E231" s="266"/>
      <c r="F231" s="266"/>
    </row>
    <row r="232" spans="1:6" ht="15" customHeight="1">
      <c r="A232" s="266"/>
      <c r="B232" s="266"/>
      <c r="C232" s="266"/>
      <c r="D232" s="266"/>
      <c r="E232" s="266"/>
      <c r="F232" s="266"/>
    </row>
    <row r="233" spans="1:6" ht="15" customHeight="1">
      <c r="A233" s="266"/>
      <c r="B233" s="266"/>
      <c r="C233" s="266"/>
      <c r="D233" s="266"/>
      <c r="E233" s="266"/>
      <c r="F233" s="266"/>
    </row>
  </sheetData>
  <sheetProtection formatCells="0" formatColumns="0" formatRows="0" insertColumns="0" insertRows="0" deleteColumns="0" deleteRows="0"/>
  <mergeCells count="105">
    <mergeCell ref="A192:C192"/>
    <mergeCell ref="A193:C193"/>
    <mergeCell ref="A194:C194"/>
    <mergeCell ref="A195:C195"/>
    <mergeCell ref="A196:C196"/>
    <mergeCell ref="A204:B204"/>
    <mergeCell ref="A187:C187"/>
    <mergeCell ref="A232:F232"/>
    <mergeCell ref="A188:C188"/>
    <mergeCell ref="A189:C189"/>
    <mergeCell ref="A190:C190"/>
    <mergeCell ref="A191:C191"/>
    <mergeCell ref="A233:F233"/>
    <mergeCell ref="A213:H213"/>
    <mergeCell ref="A215:C215"/>
    <mergeCell ref="A217:C217"/>
    <mergeCell ref="A229:F229"/>
    <mergeCell ref="A230:F230"/>
    <mergeCell ref="A231:F231"/>
    <mergeCell ref="A206:B206"/>
    <mergeCell ref="A208:H208"/>
    <mergeCell ref="A210:B211"/>
    <mergeCell ref="C210:C211"/>
    <mergeCell ref="D210:D211"/>
    <mergeCell ref="F210:F211"/>
    <mergeCell ref="G210:G211"/>
    <mergeCell ref="A170:D170"/>
    <mergeCell ref="A172:D172"/>
    <mergeCell ref="A177:A181"/>
    <mergeCell ref="A183:C183"/>
    <mergeCell ref="A185:D185"/>
    <mergeCell ref="A186:D186"/>
    <mergeCell ref="A156:C156"/>
    <mergeCell ref="A165:B165"/>
    <mergeCell ref="A166:C166"/>
    <mergeCell ref="A167:H167"/>
    <mergeCell ref="A168:D168"/>
    <mergeCell ref="A169:C169"/>
    <mergeCell ref="A142:D142"/>
    <mergeCell ref="A143:D143"/>
    <mergeCell ref="A145:D145"/>
    <mergeCell ref="A148:C148"/>
    <mergeCell ref="A150:C150"/>
    <mergeCell ref="A154:B154"/>
    <mergeCell ref="A126:D126"/>
    <mergeCell ref="A128:D128"/>
    <mergeCell ref="A136:B136"/>
    <mergeCell ref="A139:D139"/>
    <mergeCell ref="A140:D140"/>
    <mergeCell ref="A141:D141"/>
    <mergeCell ref="A116:B116"/>
    <mergeCell ref="A119:D119"/>
    <mergeCell ref="A120:D120"/>
    <mergeCell ref="A121:D121"/>
    <mergeCell ref="A122:D122"/>
    <mergeCell ref="A123:D123"/>
    <mergeCell ref="A124:D124"/>
    <mergeCell ref="A96:C96"/>
    <mergeCell ref="A97:C97"/>
    <mergeCell ref="A98:C98"/>
    <mergeCell ref="A100:C100"/>
    <mergeCell ref="A105:B105"/>
    <mergeCell ref="A107:D107"/>
    <mergeCell ref="A82:D82"/>
    <mergeCell ref="A83:D83"/>
    <mergeCell ref="A84:D84"/>
    <mergeCell ref="A85:D85"/>
    <mergeCell ref="A87:C87"/>
    <mergeCell ref="A93:B93"/>
    <mergeCell ref="A79:D79"/>
    <mergeCell ref="A80:D80"/>
    <mergeCell ref="A81:D81"/>
    <mergeCell ref="A58:B58"/>
    <mergeCell ref="A60:D60"/>
    <mergeCell ref="A61:D61"/>
    <mergeCell ref="A62:D62"/>
    <mergeCell ref="A64:D64"/>
    <mergeCell ref="A74:B74"/>
    <mergeCell ref="A50:C50"/>
    <mergeCell ref="A52:D52"/>
    <mergeCell ref="A54:D54"/>
    <mergeCell ref="A76:D76"/>
    <mergeCell ref="A30:C30"/>
    <mergeCell ref="A34:K34"/>
    <mergeCell ref="A35:K35"/>
    <mergeCell ref="A38:C38"/>
    <mergeCell ref="A77:D77"/>
    <mergeCell ref="A78:D78"/>
    <mergeCell ref="A5:C5"/>
    <mergeCell ref="A6:C6"/>
    <mergeCell ref="A7:C7"/>
    <mergeCell ref="A9:C9"/>
    <mergeCell ref="A11:C11"/>
    <mergeCell ref="A13:B13"/>
    <mergeCell ref="A46:B46"/>
    <mergeCell ref="A48:C48"/>
    <mergeCell ref="A49:C49"/>
    <mergeCell ref="A31:K31"/>
    <mergeCell ref="A32:K32"/>
    <mergeCell ref="A33:K33"/>
    <mergeCell ref="A14:B14"/>
    <mergeCell ref="A15:B15"/>
    <mergeCell ref="A17:C17"/>
    <mergeCell ref="A23:C23"/>
    <mergeCell ref="A29:C29"/>
  </mergeCells>
  <pageMargins left="0.70866141732283472" right="0.11811023622047245" top="0.39370078740157483" bottom="0.39370078740157483" header="0" footer="0"/>
  <pageSetup paperSize="9" scale="6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048DA-2F79-4204-A3E8-DE8CE47718FF}">
  <sheetPr>
    <tabColor rgb="FF92D050"/>
    <pageSetUpPr fitToPage="1"/>
  </sheetPr>
  <dimension ref="A2:Q233"/>
  <sheetViews>
    <sheetView showGridLines="0" zoomScaleNormal="100" workbookViewId="0">
      <selection activeCell="M229" sqref="M229"/>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257" t="s">
        <v>117</v>
      </c>
      <c r="B5" s="257"/>
      <c r="C5" s="257"/>
    </row>
    <row r="6" spans="1:17" ht="15" customHeight="1">
      <c r="A6" s="257" t="s">
        <v>118</v>
      </c>
      <c r="B6" s="257"/>
      <c r="C6" s="257"/>
    </row>
    <row r="7" spans="1:17" ht="15" customHeight="1">
      <c r="A7" s="257" t="s">
        <v>123</v>
      </c>
      <c r="B7" s="257"/>
      <c r="C7" s="257"/>
    </row>
    <row r="8" spans="1:17" ht="12" customHeight="1">
      <c r="A8" s="3"/>
      <c r="B8" s="3"/>
      <c r="C8" s="3"/>
      <c r="D8" s="2"/>
      <c r="E8" s="2"/>
      <c r="F8" s="2"/>
      <c r="G8" s="2"/>
      <c r="H8" s="2"/>
      <c r="I8" s="2"/>
      <c r="J8" s="2"/>
      <c r="K8" s="2"/>
      <c r="L8" s="2"/>
      <c r="M8" s="2"/>
      <c r="N8" s="2"/>
      <c r="O8" s="2"/>
      <c r="P8" s="2"/>
    </row>
    <row r="9" spans="1:17" ht="19" customHeight="1">
      <c r="A9" s="264" t="s">
        <v>194</v>
      </c>
      <c r="B9" s="264"/>
      <c r="C9" s="264"/>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29.5" customHeight="1">
      <c r="A11" s="316" t="s">
        <v>245</v>
      </c>
      <c r="B11" s="316"/>
      <c r="C11" s="316"/>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260" t="s">
        <v>252</v>
      </c>
      <c r="B13" s="261"/>
      <c r="C13" s="6"/>
      <c r="D13" s="4"/>
      <c r="E13" s="2"/>
      <c r="F13" s="2"/>
      <c r="G13" s="2"/>
      <c r="H13" s="2"/>
      <c r="I13" s="2"/>
      <c r="J13" s="2"/>
      <c r="K13" s="2"/>
      <c r="L13" s="2"/>
      <c r="M13" s="2"/>
      <c r="N13" s="2"/>
      <c r="O13" s="2"/>
      <c r="P13" s="2"/>
      <c r="Q13" s="2"/>
    </row>
    <row r="14" spans="1:17" ht="12" customHeight="1">
      <c r="A14" s="260" t="s">
        <v>265</v>
      </c>
      <c r="B14" s="261"/>
      <c r="C14" s="7"/>
      <c r="D14" s="4"/>
      <c r="E14" s="2"/>
      <c r="F14" s="2"/>
      <c r="G14" s="2"/>
      <c r="H14" s="2"/>
      <c r="I14" s="2"/>
      <c r="J14" s="2"/>
      <c r="K14" s="2"/>
      <c r="L14" s="2"/>
      <c r="M14" s="2"/>
      <c r="N14" s="2"/>
      <c r="O14" s="2"/>
      <c r="P14" s="2"/>
      <c r="Q14" s="2"/>
    </row>
    <row r="15" spans="1:17" ht="12" customHeight="1">
      <c r="A15" s="260" t="s">
        <v>121</v>
      </c>
      <c r="B15" s="261"/>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262" t="s">
        <v>0</v>
      </c>
      <c r="B17" s="263"/>
      <c r="C17" s="263"/>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262" t="s">
        <v>10</v>
      </c>
      <c r="B23" s="263"/>
      <c r="C23" s="263"/>
      <c r="D23" s="2"/>
      <c r="E23" s="2"/>
      <c r="F23" s="2"/>
      <c r="G23" s="2"/>
      <c r="H23" s="2"/>
      <c r="I23" s="2"/>
      <c r="J23" s="2"/>
      <c r="K23" s="2"/>
      <c r="L23" s="2"/>
      <c r="M23" s="2"/>
      <c r="N23" s="2"/>
      <c r="O23" s="2"/>
      <c r="P23" s="2"/>
      <c r="Q23" s="2"/>
    </row>
    <row r="24" spans="1:17" ht="37.5" customHeight="1">
      <c r="A24" s="73">
        <v>1</v>
      </c>
      <c r="B24" s="15" t="s">
        <v>11</v>
      </c>
      <c r="C24" s="16" t="str">
        <f>A11</f>
        <v>ASSISTENTE ADMINISTRATIVO SEM PERICULOSIDADE</v>
      </c>
      <c r="D24" s="2"/>
      <c r="E24" s="2"/>
      <c r="F24" s="2"/>
      <c r="G24" s="2"/>
      <c r="H24" s="2"/>
      <c r="I24" s="2"/>
      <c r="J24" s="2"/>
      <c r="K24" s="2"/>
      <c r="L24" s="2"/>
      <c r="M24" s="2"/>
      <c r="N24" s="2"/>
      <c r="O24" s="2"/>
      <c r="P24" s="2"/>
      <c r="Q24" s="2"/>
    </row>
    <row r="25" spans="1:17" ht="12" customHeight="1">
      <c r="A25" s="73">
        <v>2</v>
      </c>
      <c r="B25" s="15" t="s">
        <v>12</v>
      </c>
      <c r="C25" s="73" t="s">
        <v>176</v>
      </c>
      <c r="D25" s="2"/>
      <c r="E25" s="2"/>
      <c r="F25" s="2"/>
      <c r="G25" s="17"/>
      <c r="H25" s="2"/>
      <c r="I25" s="2"/>
      <c r="J25" s="2"/>
      <c r="K25" s="2"/>
      <c r="L25" s="2"/>
      <c r="M25" s="2"/>
      <c r="N25" s="2"/>
      <c r="O25" s="2"/>
      <c r="P25" s="2"/>
      <c r="Q25" s="2"/>
    </row>
    <row r="26" spans="1:17" ht="12" customHeight="1">
      <c r="A26" s="73">
        <v>3</v>
      </c>
      <c r="B26" s="15" t="s">
        <v>113</v>
      </c>
      <c r="C26" s="76">
        <v>0</v>
      </c>
      <c r="D26" s="2"/>
      <c r="E26" s="2"/>
      <c r="F26" s="2"/>
      <c r="G26" s="2"/>
      <c r="H26" s="2"/>
      <c r="I26" s="2"/>
      <c r="J26" s="2"/>
      <c r="K26" s="2"/>
      <c r="L26" s="2"/>
      <c r="M26" s="2"/>
      <c r="N26" s="2"/>
      <c r="O26" s="2"/>
      <c r="P26" s="2"/>
      <c r="Q26" s="2"/>
    </row>
    <row r="27" spans="1:17" ht="35.5" customHeight="1">
      <c r="A27" s="73">
        <v>4</v>
      </c>
      <c r="B27" s="15" t="s">
        <v>13</v>
      </c>
      <c r="C27" s="24" t="str">
        <f>C24</f>
        <v>ASSISTENTE ADMINISTRATIVO SEM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7"/>
      <c r="B29" s="278"/>
      <c r="C29" s="278"/>
      <c r="D29" s="19"/>
      <c r="E29" s="2"/>
      <c r="F29" s="2"/>
      <c r="G29" s="2"/>
      <c r="H29" s="2"/>
      <c r="I29" s="2"/>
      <c r="J29" s="2"/>
      <c r="K29" s="2"/>
      <c r="L29" s="2"/>
      <c r="M29" s="2"/>
      <c r="N29" s="2"/>
      <c r="O29" s="2"/>
      <c r="P29" s="2"/>
      <c r="Q29" s="2"/>
    </row>
    <row r="30" spans="1:17" ht="12" customHeight="1">
      <c r="A30" s="258" t="s">
        <v>129</v>
      </c>
      <c r="B30" s="258"/>
      <c r="C30" s="258"/>
      <c r="D30" s="258"/>
      <c r="E30" s="258"/>
      <c r="F30" s="258"/>
      <c r="G30" s="258"/>
      <c r="H30" s="258"/>
      <c r="I30" s="258"/>
      <c r="J30" s="258"/>
      <c r="K30" s="258"/>
      <c r="L30" s="2"/>
      <c r="M30" s="2"/>
      <c r="N30" s="2"/>
      <c r="O30" s="2"/>
      <c r="P30" s="2"/>
      <c r="Q30" s="2"/>
    </row>
    <row r="31" spans="1:17" ht="12" customHeight="1">
      <c r="A31" s="259" t="s">
        <v>131</v>
      </c>
      <c r="B31" s="259"/>
      <c r="C31" s="259"/>
      <c r="D31" s="259"/>
      <c r="E31" s="259"/>
      <c r="F31" s="259"/>
      <c r="G31" s="259"/>
      <c r="H31" s="259"/>
      <c r="I31" s="259"/>
      <c r="J31" s="259"/>
      <c r="K31" s="259"/>
      <c r="L31" s="2"/>
      <c r="M31" s="2"/>
      <c r="N31" s="2"/>
      <c r="O31" s="2"/>
      <c r="P31" s="2"/>
      <c r="Q31" s="2"/>
    </row>
    <row r="32" spans="1:17" ht="12" customHeight="1">
      <c r="A32" s="259" t="s">
        <v>132</v>
      </c>
      <c r="B32" s="259"/>
      <c r="C32" s="259"/>
      <c r="D32" s="259"/>
      <c r="E32" s="259"/>
      <c r="F32" s="259"/>
      <c r="G32" s="259"/>
      <c r="H32" s="259"/>
      <c r="I32" s="259"/>
      <c r="J32" s="259"/>
      <c r="K32" s="259"/>
      <c r="L32" s="2"/>
      <c r="M32" s="2"/>
      <c r="N32" s="2"/>
      <c r="O32" s="2"/>
      <c r="P32" s="2"/>
      <c r="Q32" s="2"/>
    </row>
    <row r="33" spans="1:17" ht="12" customHeight="1">
      <c r="A33" s="289" t="s">
        <v>130</v>
      </c>
      <c r="B33" s="289"/>
      <c r="C33" s="289"/>
      <c r="D33" s="289"/>
      <c r="E33" s="289"/>
      <c r="F33" s="289"/>
      <c r="G33" s="289"/>
      <c r="H33" s="289"/>
      <c r="I33" s="289"/>
      <c r="J33" s="289"/>
      <c r="K33" s="289"/>
      <c r="L33" s="2"/>
      <c r="M33" s="2"/>
      <c r="N33" s="2"/>
      <c r="O33" s="2"/>
      <c r="P33" s="2"/>
      <c r="Q33" s="2"/>
    </row>
    <row r="34" spans="1:17" ht="12" customHeight="1">
      <c r="A34" s="290" t="s">
        <v>243</v>
      </c>
      <c r="B34" s="290"/>
      <c r="C34" s="290"/>
      <c r="D34" s="290"/>
      <c r="E34" s="290"/>
      <c r="F34" s="290"/>
      <c r="G34" s="290"/>
      <c r="H34" s="290"/>
      <c r="I34" s="290"/>
      <c r="J34" s="290"/>
      <c r="K34" s="290"/>
      <c r="L34" s="2"/>
      <c r="M34" s="2"/>
      <c r="N34" s="2"/>
      <c r="O34" s="2"/>
      <c r="P34" s="2"/>
      <c r="Q34" s="2"/>
    </row>
    <row r="35" spans="1:17" ht="12" customHeight="1">
      <c r="A35" s="290" t="s">
        <v>133</v>
      </c>
      <c r="B35" s="290"/>
      <c r="C35" s="290"/>
      <c r="D35" s="290"/>
      <c r="E35" s="290"/>
      <c r="F35" s="290"/>
      <c r="G35" s="290"/>
      <c r="H35" s="290"/>
      <c r="I35" s="290"/>
      <c r="J35" s="290"/>
      <c r="K35" s="290"/>
      <c r="L35" s="2"/>
      <c r="M35" s="2"/>
      <c r="N35" s="2"/>
      <c r="O35" s="2"/>
      <c r="P35" s="2"/>
      <c r="Q35" s="2"/>
    </row>
    <row r="36" spans="1:17" ht="12" customHeight="1">
      <c r="A36" s="13"/>
      <c r="D36" s="19"/>
      <c r="E36" s="2"/>
      <c r="F36" s="2"/>
      <c r="G36" s="2"/>
      <c r="H36" s="2"/>
      <c r="I36" s="2"/>
      <c r="J36" s="2"/>
      <c r="K36" s="2"/>
      <c r="L36" s="2"/>
      <c r="M36" s="2"/>
      <c r="N36" s="2"/>
      <c r="O36" s="2"/>
      <c r="P36" s="2"/>
      <c r="Q36" s="2"/>
    </row>
    <row r="37" spans="1:17" ht="12" customHeight="1">
      <c r="A37" s="13"/>
      <c r="D37" s="19"/>
      <c r="E37" s="2"/>
      <c r="F37" s="2"/>
      <c r="G37" s="2"/>
      <c r="H37" s="2"/>
      <c r="I37" s="2"/>
      <c r="J37" s="2"/>
      <c r="K37" s="2"/>
      <c r="L37" s="2"/>
      <c r="M37" s="2"/>
      <c r="N37" s="2"/>
      <c r="O37" s="2"/>
      <c r="P37" s="2"/>
      <c r="Q37" s="2"/>
    </row>
    <row r="38" spans="1:17" ht="19" customHeight="1">
      <c r="A38" s="249" t="s">
        <v>15</v>
      </c>
      <c r="B38" s="250"/>
      <c r="C38" s="251"/>
      <c r="D38" s="2"/>
      <c r="E38" s="2"/>
      <c r="F38" s="2"/>
      <c r="G38" s="2"/>
      <c r="H38" s="2"/>
      <c r="I38" s="2"/>
      <c r="J38" s="2"/>
      <c r="K38" s="2"/>
      <c r="L38" s="2"/>
      <c r="M38" s="2"/>
      <c r="N38" s="2"/>
      <c r="O38" s="2"/>
      <c r="P38" s="2"/>
      <c r="Q38" s="2"/>
    </row>
    <row r="39" spans="1:17" ht="12" customHeight="1">
      <c r="A39" s="16">
        <v>1</v>
      </c>
      <c r="B39" s="16" t="s">
        <v>16</v>
      </c>
      <c r="C39" s="16" t="s">
        <v>17</v>
      </c>
      <c r="D39" s="2"/>
      <c r="E39" s="2"/>
      <c r="F39" s="2"/>
      <c r="G39" s="2"/>
      <c r="H39" s="2"/>
      <c r="I39" s="2"/>
      <c r="J39" s="2"/>
      <c r="K39" s="2"/>
      <c r="L39" s="2"/>
      <c r="M39" s="2"/>
      <c r="N39" s="2"/>
      <c r="O39" s="2"/>
      <c r="P39" s="2"/>
      <c r="Q39" s="2"/>
    </row>
    <row r="40" spans="1:17" ht="12" customHeight="1">
      <c r="A40" s="24" t="s">
        <v>1</v>
      </c>
      <c r="B40" s="15" t="s">
        <v>18</v>
      </c>
      <c r="C40" s="77">
        <f>C26</f>
        <v>0</v>
      </c>
      <c r="D40" s="2"/>
      <c r="E40" s="67"/>
      <c r="F40" s="2"/>
      <c r="G40" s="67"/>
      <c r="H40" s="2"/>
      <c r="I40" s="2"/>
      <c r="J40" s="2"/>
      <c r="K40" s="2"/>
      <c r="L40" s="2"/>
      <c r="M40" s="2"/>
      <c r="N40" s="2"/>
      <c r="O40" s="2"/>
      <c r="P40" s="2"/>
      <c r="Q40" s="2"/>
    </row>
    <row r="41" spans="1:17" ht="12" customHeight="1">
      <c r="A41" s="24" t="s">
        <v>3</v>
      </c>
      <c r="B41" s="172" t="s">
        <v>192</v>
      </c>
      <c r="C41" s="77">
        <v>0</v>
      </c>
      <c r="D41" s="67"/>
      <c r="E41" s="2"/>
      <c r="F41" s="2"/>
      <c r="G41" s="67"/>
      <c r="H41" s="2"/>
      <c r="I41" s="2"/>
      <c r="J41" s="2"/>
      <c r="K41" s="2"/>
      <c r="L41" s="2"/>
      <c r="M41" s="2"/>
      <c r="N41" s="2"/>
      <c r="O41" s="2"/>
      <c r="P41" s="2"/>
      <c r="Q41" s="2"/>
    </row>
    <row r="42" spans="1:17" ht="12" customHeight="1">
      <c r="A42" s="24" t="s">
        <v>6</v>
      </c>
      <c r="B42" s="15" t="s">
        <v>19</v>
      </c>
      <c r="C42" s="78">
        <v>0</v>
      </c>
      <c r="D42" s="2"/>
      <c r="E42" s="2"/>
      <c r="F42" s="2"/>
      <c r="G42" s="2"/>
      <c r="H42" s="2"/>
      <c r="I42" s="2"/>
      <c r="J42" s="2"/>
      <c r="K42" s="2"/>
      <c r="L42" s="2"/>
      <c r="M42" s="2"/>
      <c r="N42" s="2"/>
      <c r="O42" s="2"/>
      <c r="P42" s="2"/>
      <c r="Q42" s="2"/>
    </row>
    <row r="43" spans="1:17" ht="12" customHeight="1">
      <c r="A43" s="24" t="s">
        <v>8</v>
      </c>
      <c r="B43" s="15" t="s">
        <v>20</v>
      </c>
      <c r="C43" s="78">
        <v>0</v>
      </c>
      <c r="D43" s="2"/>
      <c r="E43" s="2"/>
      <c r="F43" s="2"/>
      <c r="G43" s="2"/>
      <c r="H43" s="2"/>
      <c r="I43" s="2"/>
      <c r="J43" s="2"/>
      <c r="K43" s="2"/>
      <c r="L43" s="2"/>
      <c r="M43" s="2"/>
      <c r="N43" s="2"/>
      <c r="O43" s="2"/>
      <c r="P43" s="2"/>
      <c r="Q43" s="2"/>
    </row>
    <row r="44" spans="1:17" ht="12" customHeight="1">
      <c r="A44" s="24" t="s">
        <v>21</v>
      </c>
      <c r="B44" s="15" t="s">
        <v>22</v>
      </c>
      <c r="C44" s="78">
        <v>0</v>
      </c>
      <c r="D44" s="12"/>
      <c r="E44" s="2"/>
      <c r="F44" s="2"/>
      <c r="G44" s="2"/>
      <c r="H44" s="2"/>
      <c r="I44" s="2"/>
      <c r="J44" s="2"/>
      <c r="K44" s="2"/>
      <c r="L44" s="2"/>
      <c r="M44" s="2"/>
      <c r="N44" s="2"/>
      <c r="O44" s="2"/>
      <c r="P44" s="2"/>
      <c r="Q44" s="2"/>
    </row>
    <row r="45" spans="1:17" ht="12" customHeight="1">
      <c r="A45" s="24" t="s">
        <v>23</v>
      </c>
      <c r="B45" s="15" t="s">
        <v>24</v>
      </c>
      <c r="C45" s="78">
        <v>0</v>
      </c>
      <c r="D45" s="12"/>
      <c r="E45" s="2"/>
      <c r="F45" s="2"/>
      <c r="G45" s="2"/>
      <c r="H45" s="2"/>
      <c r="I45" s="2"/>
      <c r="J45" s="2"/>
      <c r="K45" s="2"/>
      <c r="L45" s="2"/>
      <c r="M45" s="2"/>
      <c r="N45" s="2"/>
      <c r="O45" s="2"/>
      <c r="P45" s="2"/>
      <c r="Q45" s="2"/>
    </row>
    <row r="46" spans="1:17" ht="12" customHeight="1">
      <c r="A46" s="252" t="s">
        <v>124</v>
      </c>
      <c r="B46" s="267"/>
      <c r="C46" s="113">
        <f>SUM(C40:C45)</f>
        <v>0</v>
      </c>
      <c r="D46" s="2"/>
      <c r="E46" s="2"/>
      <c r="F46" s="2"/>
      <c r="G46" s="2"/>
      <c r="H46" s="2"/>
      <c r="I46" s="2"/>
      <c r="J46" s="2"/>
      <c r="K46" s="2"/>
      <c r="L46" s="2"/>
      <c r="M46" s="2"/>
      <c r="N46" s="2"/>
      <c r="O46" s="2"/>
      <c r="P46" s="2"/>
      <c r="Q46" s="2"/>
    </row>
    <row r="47" spans="1:17" ht="12" customHeight="1">
      <c r="A47" s="2"/>
      <c r="B47" s="2"/>
      <c r="C47" s="9"/>
      <c r="D47" s="2"/>
      <c r="E47" s="2"/>
      <c r="F47" s="2"/>
      <c r="G47" s="2"/>
      <c r="H47" s="2"/>
      <c r="I47" s="2"/>
      <c r="J47" s="2"/>
      <c r="K47" s="2"/>
      <c r="L47" s="2"/>
      <c r="M47" s="2"/>
      <c r="N47" s="2"/>
      <c r="O47" s="2"/>
      <c r="P47" s="2"/>
      <c r="Q47" s="2"/>
    </row>
    <row r="48" spans="1:17" s="89" customFormat="1" ht="15.75" customHeight="1">
      <c r="A48" s="248" t="s">
        <v>129</v>
      </c>
      <c r="B48" s="248"/>
      <c r="C48" s="248"/>
      <c r="D48" s="93"/>
      <c r="E48" s="93"/>
      <c r="F48" s="93"/>
      <c r="G48" s="93"/>
      <c r="H48" s="93"/>
      <c r="I48" s="93"/>
      <c r="J48" s="93"/>
      <c r="K48" s="93"/>
    </row>
    <row r="49" spans="1:17" s="89" customFormat="1" ht="15.75" customHeight="1">
      <c r="A49" s="288" t="s">
        <v>149</v>
      </c>
      <c r="B49" s="288"/>
      <c r="C49" s="288"/>
      <c r="D49" s="92"/>
      <c r="E49" s="92"/>
      <c r="F49" s="92"/>
      <c r="G49" s="92"/>
      <c r="H49" s="92"/>
      <c r="I49" s="92"/>
      <c r="J49" s="92"/>
      <c r="K49" s="92"/>
    </row>
    <row r="50" spans="1:17" s="89" customFormat="1" ht="15.75" customHeight="1">
      <c r="A50" s="288" t="s">
        <v>134</v>
      </c>
      <c r="B50" s="288"/>
      <c r="C50" s="288"/>
      <c r="D50" s="92"/>
      <c r="E50" s="92"/>
      <c r="F50" s="92"/>
      <c r="G50" s="92"/>
      <c r="H50" s="92"/>
      <c r="I50" s="92"/>
      <c r="J50" s="92"/>
      <c r="K50" s="92"/>
    </row>
    <row r="51" spans="1:17" ht="13" customHeight="1">
      <c r="A51" s="2"/>
      <c r="B51" s="2"/>
      <c r="C51" s="9"/>
      <c r="D51" s="2"/>
      <c r="E51" s="2"/>
      <c r="F51" s="2"/>
      <c r="G51" s="2"/>
      <c r="H51" s="2"/>
      <c r="I51" s="2"/>
      <c r="J51" s="2"/>
      <c r="K51" s="2"/>
      <c r="L51" s="2"/>
      <c r="M51" s="2"/>
      <c r="N51" s="2"/>
      <c r="O51" s="2"/>
      <c r="P51" s="2"/>
      <c r="Q51" s="2"/>
    </row>
    <row r="52" spans="1:17" ht="19" customHeight="1">
      <c r="A52" s="249" t="s">
        <v>25</v>
      </c>
      <c r="B52" s="250"/>
      <c r="C52" s="250"/>
      <c r="D52" s="251"/>
      <c r="E52" s="2"/>
      <c r="F52" s="2"/>
      <c r="G52" s="2"/>
      <c r="H52" s="2"/>
      <c r="I52" s="2"/>
      <c r="J52" s="2"/>
      <c r="K52" s="2"/>
      <c r="L52" s="2"/>
      <c r="M52" s="2"/>
      <c r="N52" s="2"/>
      <c r="O52" s="2"/>
      <c r="P52" s="2"/>
      <c r="Q52" s="2"/>
    </row>
    <row r="53" spans="1:17" ht="12" customHeight="1">
      <c r="A53" s="20"/>
      <c r="B53" s="20"/>
      <c r="C53" s="20"/>
      <c r="D53" s="2"/>
      <c r="E53" s="2"/>
      <c r="F53" s="2"/>
      <c r="G53" s="2"/>
      <c r="H53" s="2"/>
      <c r="I53" s="2"/>
      <c r="J53" s="2"/>
      <c r="K53" s="2"/>
      <c r="L53" s="2"/>
      <c r="M53" s="2"/>
      <c r="N53" s="2"/>
      <c r="O53" s="2"/>
      <c r="P53" s="2"/>
      <c r="Q53" s="2"/>
    </row>
    <row r="54" spans="1:17" ht="19" customHeight="1">
      <c r="A54" s="282" t="s">
        <v>26</v>
      </c>
      <c r="B54" s="283"/>
      <c r="C54" s="283"/>
      <c r="D54" s="284"/>
      <c r="E54" s="2"/>
      <c r="F54" s="2"/>
      <c r="G54" s="2"/>
      <c r="H54" s="2"/>
      <c r="I54" s="2"/>
      <c r="J54" s="2"/>
      <c r="K54" s="2"/>
      <c r="L54" s="2"/>
      <c r="M54" s="2"/>
      <c r="N54" s="2"/>
      <c r="O54" s="2"/>
      <c r="P54" s="2"/>
      <c r="Q54" s="2"/>
    </row>
    <row r="55" spans="1:17" ht="12" customHeight="1">
      <c r="A55" s="14" t="s">
        <v>27</v>
      </c>
      <c r="B55" s="14" t="s">
        <v>28</v>
      </c>
      <c r="C55" s="16" t="s">
        <v>29</v>
      </c>
      <c r="D55" s="14" t="s">
        <v>17</v>
      </c>
      <c r="E55" s="2"/>
      <c r="F55" s="2"/>
      <c r="G55" s="2"/>
      <c r="H55" s="2"/>
      <c r="I55" s="2"/>
      <c r="J55" s="2"/>
      <c r="K55" s="2"/>
      <c r="L55" s="2"/>
      <c r="M55" s="2"/>
      <c r="N55" s="2"/>
      <c r="O55" s="2"/>
      <c r="P55" s="2"/>
      <c r="Q55" s="2"/>
    </row>
    <row r="56" spans="1:17" ht="12" customHeight="1">
      <c r="A56" s="73" t="s">
        <v>1</v>
      </c>
      <c r="B56" s="21" t="s">
        <v>30</v>
      </c>
      <c r="C56" s="64">
        <f>1/12</f>
        <v>8.3333333333333329E-2</v>
      </c>
      <c r="D56" s="79">
        <f>C56*C46</f>
        <v>0</v>
      </c>
      <c r="E56" s="2"/>
      <c r="F56" s="2"/>
      <c r="G56" s="2"/>
      <c r="H56" s="2"/>
      <c r="I56" s="28"/>
      <c r="J56" s="2"/>
      <c r="K56" s="2"/>
      <c r="L56" s="2"/>
      <c r="M56" s="2"/>
      <c r="N56" s="2"/>
      <c r="O56" s="2"/>
      <c r="P56" s="2"/>
      <c r="Q56" s="2"/>
    </row>
    <row r="57" spans="1:17" ht="12" customHeight="1">
      <c r="A57" s="73" t="s">
        <v>3</v>
      </c>
      <c r="B57" s="21" t="s">
        <v>31</v>
      </c>
      <c r="C57" s="74">
        <f>(((1/11*1)+(1/3)*1/11)*1)</f>
        <v>0.12121212121212122</v>
      </c>
      <c r="D57" s="79">
        <f>C57*C46</f>
        <v>0</v>
      </c>
      <c r="E57" s="2"/>
      <c r="F57" s="2"/>
      <c r="G57" s="2"/>
      <c r="H57" s="2"/>
      <c r="I57" s="28"/>
      <c r="J57" s="2"/>
      <c r="K57" s="2"/>
      <c r="L57" s="2"/>
      <c r="M57" s="2"/>
      <c r="N57" s="2"/>
      <c r="O57" s="2"/>
      <c r="P57" s="2"/>
      <c r="Q57" s="2"/>
    </row>
    <row r="58" spans="1:17" ht="12" customHeight="1">
      <c r="A58" s="281" t="s">
        <v>125</v>
      </c>
      <c r="B58" s="317"/>
      <c r="C58" s="215">
        <f>SUM(C56:C57)</f>
        <v>0.20454545454545453</v>
      </c>
      <c r="D58" s="115">
        <f>SUM(D56:D57)</f>
        <v>0</v>
      </c>
      <c r="E58" s="2"/>
      <c r="F58" s="2"/>
      <c r="G58" s="2"/>
      <c r="H58" s="2"/>
      <c r="I58" s="2"/>
      <c r="J58" s="2"/>
      <c r="K58" s="2"/>
      <c r="L58" s="2"/>
      <c r="M58" s="2"/>
      <c r="N58" s="2"/>
      <c r="O58" s="2"/>
      <c r="P58" s="2"/>
      <c r="Q58" s="2"/>
    </row>
    <row r="59" spans="1:17" ht="12" customHeight="1">
      <c r="A59" s="20"/>
      <c r="B59" s="20"/>
      <c r="C59" s="20"/>
      <c r="D59" s="2"/>
      <c r="E59" s="2"/>
      <c r="F59" s="2"/>
      <c r="G59" s="2"/>
      <c r="H59" s="2"/>
      <c r="I59" s="2"/>
      <c r="J59" s="2"/>
      <c r="K59" s="2"/>
      <c r="L59" s="2"/>
      <c r="M59" s="2"/>
      <c r="N59" s="2"/>
      <c r="O59" s="2"/>
      <c r="P59" s="2"/>
      <c r="Q59" s="2"/>
    </row>
    <row r="60" spans="1:17" ht="19" customHeight="1">
      <c r="A60" s="291" t="s">
        <v>129</v>
      </c>
      <c r="B60" s="291"/>
      <c r="C60" s="291"/>
      <c r="D60" s="291"/>
      <c r="E60" s="87"/>
      <c r="F60" s="87"/>
      <c r="G60" s="87"/>
      <c r="H60" s="87"/>
      <c r="I60" s="87"/>
      <c r="J60" s="87"/>
      <c r="K60" s="87"/>
      <c r="L60" s="2"/>
      <c r="M60" s="2"/>
      <c r="N60" s="2"/>
      <c r="O60" s="2"/>
      <c r="P60" s="2"/>
      <c r="Q60" s="2"/>
    </row>
    <row r="61" spans="1:17" ht="36.5" customHeight="1">
      <c r="A61" s="247" t="s">
        <v>135</v>
      </c>
      <c r="B61" s="247"/>
      <c r="C61" s="247"/>
      <c r="D61" s="247"/>
      <c r="E61" s="88"/>
      <c r="F61" s="88"/>
      <c r="G61" s="88"/>
      <c r="H61" s="88"/>
      <c r="I61" s="88"/>
      <c r="J61" s="88"/>
      <c r="K61" s="88"/>
      <c r="L61" s="2"/>
      <c r="M61" s="2"/>
      <c r="N61" s="2"/>
      <c r="O61" s="2"/>
      <c r="P61" s="2"/>
      <c r="Q61" s="2"/>
    </row>
    <row r="62" spans="1:17" ht="30" customHeight="1">
      <c r="A62" s="247" t="s">
        <v>136</v>
      </c>
      <c r="B62" s="247"/>
      <c r="C62" s="247"/>
      <c r="D62" s="247"/>
      <c r="E62" s="88"/>
      <c r="F62" s="88"/>
      <c r="G62" s="88"/>
      <c r="H62" s="88"/>
      <c r="I62" s="88"/>
      <c r="J62" s="88"/>
      <c r="K62" s="88"/>
      <c r="L62" s="2"/>
      <c r="M62" s="2"/>
      <c r="N62" s="2"/>
      <c r="O62" s="2"/>
      <c r="P62" s="2"/>
      <c r="Q62" s="2"/>
    </row>
    <row r="63" spans="1:17" ht="12" customHeight="1">
      <c r="A63" s="90"/>
      <c r="B63" s="90"/>
      <c r="C63" s="90"/>
      <c r="D63" s="90"/>
      <c r="E63" s="90"/>
      <c r="F63" s="90"/>
      <c r="G63" s="90"/>
      <c r="H63" s="90"/>
      <c r="I63" s="90"/>
      <c r="J63" s="90"/>
      <c r="K63" s="90"/>
      <c r="L63" s="2"/>
      <c r="M63" s="2"/>
      <c r="N63" s="2"/>
      <c r="O63" s="2"/>
      <c r="P63" s="2"/>
      <c r="Q63" s="2"/>
    </row>
    <row r="64" spans="1:17" ht="19" customHeight="1">
      <c r="A64" s="282" t="s">
        <v>32</v>
      </c>
      <c r="B64" s="285"/>
      <c r="C64" s="285"/>
      <c r="D64" s="286"/>
      <c r="E64" s="2"/>
      <c r="F64" s="2"/>
      <c r="G64" s="2"/>
      <c r="H64" s="2"/>
      <c r="I64" s="2"/>
      <c r="J64" s="2"/>
      <c r="K64" s="2"/>
      <c r="L64" s="2"/>
      <c r="M64" s="2"/>
      <c r="N64" s="2"/>
      <c r="O64" s="2"/>
      <c r="P64" s="2"/>
      <c r="Q64" s="2"/>
    </row>
    <row r="65" spans="1:17" ht="12" customHeight="1">
      <c r="A65" s="16" t="s">
        <v>33</v>
      </c>
      <c r="B65" s="16" t="s">
        <v>34</v>
      </c>
      <c r="C65" s="16" t="s">
        <v>29</v>
      </c>
      <c r="D65" s="16" t="s">
        <v>17</v>
      </c>
      <c r="E65" s="2"/>
      <c r="F65" s="2"/>
      <c r="G65" s="2"/>
      <c r="H65" s="23"/>
      <c r="I65" s="2"/>
      <c r="J65" s="2"/>
      <c r="K65" s="2"/>
      <c r="L65" s="2"/>
      <c r="M65" s="2"/>
      <c r="N65" s="2"/>
      <c r="O65" s="2"/>
      <c r="P65" s="2"/>
      <c r="Q65" s="2"/>
    </row>
    <row r="66" spans="1:17" ht="12" customHeight="1">
      <c r="A66" s="24" t="s">
        <v>1</v>
      </c>
      <c r="B66" s="21" t="s">
        <v>35</v>
      </c>
      <c r="C66" s="25">
        <v>0.2</v>
      </c>
      <c r="D66" s="26">
        <f>C66*(C46+D58)</f>
        <v>0</v>
      </c>
      <c r="E66" s="2"/>
      <c r="F66" s="2"/>
      <c r="G66" s="2"/>
      <c r="H66" s="2"/>
      <c r="I66" s="17"/>
      <c r="J66" s="2"/>
      <c r="K66" s="2"/>
      <c r="L66" s="2"/>
      <c r="M66" s="2"/>
      <c r="N66" s="2"/>
      <c r="O66" s="2"/>
      <c r="P66" s="2"/>
      <c r="Q66" s="2"/>
    </row>
    <row r="67" spans="1:17" ht="12" customHeight="1">
      <c r="A67" s="24" t="s">
        <v>3</v>
      </c>
      <c r="B67" s="21" t="s">
        <v>36</v>
      </c>
      <c r="C67" s="25">
        <v>2.5000000000000001E-2</v>
      </c>
      <c r="D67" s="26">
        <f>C67*(C46+D58)</f>
        <v>0</v>
      </c>
      <c r="E67" s="2"/>
      <c r="F67" s="2"/>
      <c r="G67" s="2"/>
      <c r="H67" s="2"/>
      <c r="I67" s="2"/>
      <c r="J67" s="2"/>
      <c r="K67" s="2"/>
      <c r="L67" s="2"/>
      <c r="M67" s="2"/>
      <c r="N67" s="2"/>
      <c r="O67" s="2"/>
      <c r="P67" s="2"/>
      <c r="Q67" s="2"/>
    </row>
    <row r="68" spans="1:17" ht="12" customHeight="1">
      <c r="A68" s="24" t="s">
        <v>6</v>
      </c>
      <c r="B68" s="21" t="s">
        <v>37</v>
      </c>
      <c r="C68" s="173">
        <v>0.03</v>
      </c>
      <c r="D68" s="26">
        <f>C68*(C46+D58)</f>
        <v>0</v>
      </c>
      <c r="E68" s="2"/>
      <c r="F68" s="2"/>
      <c r="G68" s="2"/>
      <c r="H68" s="2"/>
      <c r="I68" s="2"/>
      <c r="J68" s="2"/>
      <c r="K68" s="2"/>
      <c r="L68" s="2"/>
      <c r="M68" s="2"/>
      <c r="N68" s="2"/>
      <c r="O68" s="2"/>
      <c r="P68" s="2"/>
      <c r="Q68" s="2"/>
    </row>
    <row r="69" spans="1:17" ht="12" customHeight="1">
      <c r="A69" s="24" t="s">
        <v>8</v>
      </c>
      <c r="B69" s="21" t="s">
        <v>38</v>
      </c>
      <c r="C69" s="25">
        <v>1.4999999999999999E-2</v>
      </c>
      <c r="D69" s="26">
        <f>C69*(C46+D58)</f>
        <v>0</v>
      </c>
      <c r="E69" s="2"/>
      <c r="F69" s="2"/>
      <c r="G69" s="2"/>
      <c r="H69" s="2"/>
      <c r="I69" s="2"/>
      <c r="J69" s="2"/>
      <c r="K69" s="2"/>
      <c r="L69" s="2"/>
      <c r="M69" s="2"/>
      <c r="N69" s="2"/>
      <c r="O69" s="2"/>
      <c r="P69" s="2"/>
      <c r="Q69" s="2"/>
    </row>
    <row r="70" spans="1:17" ht="12" customHeight="1">
      <c r="A70" s="24" t="s">
        <v>21</v>
      </c>
      <c r="B70" s="21" t="s">
        <v>39</v>
      </c>
      <c r="C70" s="25">
        <v>0.01</v>
      </c>
      <c r="D70" s="26">
        <f>C70*(C46+D58)</f>
        <v>0</v>
      </c>
      <c r="E70" s="2"/>
      <c r="F70" s="2"/>
      <c r="G70" s="2"/>
      <c r="H70" s="2"/>
      <c r="I70" s="2"/>
      <c r="J70" s="2"/>
      <c r="K70" s="2"/>
      <c r="L70" s="2"/>
      <c r="M70" s="2"/>
      <c r="N70" s="2"/>
      <c r="O70" s="2"/>
      <c r="P70" s="2"/>
      <c r="Q70" s="2"/>
    </row>
    <row r="71" spans="1:17" ht="12" customHeight="1">
      <c r="A71" s="24" t="s">
        <v>23</v>
      </c>
      <c r="B71" s="21" t="s">
        <v>40</v>
      </c>
      <c r="C71" s="25">
        <v>6.0000000000000001E-3</v>
      </c>
      <c r="D71" s="26">
        <f>C71*(C46+D58)</f>
        <v>0</v>
      </c>
      <c r="E71" s="2"/>
      <c r="F71" s="2"/>
      <c r="G71" s="2"/>
      <c r="H71" s="2"/>
      <c r="I71" s="2"/>
      <c r="J71" s="2"/>
      <c r="K71" s="2"/>
      <c r="L71" s="2"/>
      <c r="M71" s="2"/>
      <c r="N71" s="2"/>
      <c r="O71" s="2"/>
      <c r="P71" s="2"/>
      <c r="Q71" s="2"/>
    </row>
    <row r="72" spans="1:17" ht="12" customHeight="1">
      <c r="A72" s="24" t="s">
        <v>41</v>
      </c>
      <c r="B72" s="21" t="s">
        <v>42</v>
      </c>
      <c r="C72" s="25">
        <v>2E-3</v>
      </c>
      <c r="D72" s="26">
        <f>C72*(C46+D58)</f>
        <v>0</v>
      </c>
      <c r="E72" s="2"/>
      <c r="F72" s="2"/>
      <c r="G72" s="2"/>
      <c r="H72" s="2"/>
      <c r="I72" s="2"/>
      <c r="J72" s="2"/>
      <c r="K72" s="2"/>
      <c r="L72" s="2"/>
      <c r="M72" s="2"/>
      <c r="N72" s="2"/>
      <c r="O72" s="2"/>
      <c r="P72" s="2"/>
      <c r="Q72" s="2"/>
    </row>
    <row r="73" spans="1:17" ht="19" customHeight="1">
      <c r="A73" s="24" t="s">
        <v>43</v>
      </c>
      <c r="B73" s="21" t="s">
        <v>44</v>
      </c>
      <c r="C73" s="25">
        <v>0.08</v>
      </c>
      <c r="D73" s="26">
        <f>C73*(C46+D58)</f>
        <v>0</v>
      </c>
      <c r="E73" s="2"/>
      <c r="F73" s="2"/>
      <c r="G73" s="2"/>
      <c r="H73" s="2"/>
      <c r="I73" s="2"/>
      <c r="J73" s="2"/>
      <c r="K73" s="2"/>
      <c r="L73" s="2"/>
      <c r="M73" s="2"/>
      <c r="N73" s="2"/>
      <c r="O73" s="2"/>
      <c r="P73" s="2"/>
      <c r="Q73" s="2"/>
    </row>
    <row r="74" spans="1:17" ht="12" customHeight="1">
      <c r="A74" s="252" t="s">
        <v>127</v>
      </c>
      <c r="B74" s="318"/>
      <c r="C74" s="216">
        <f>SUM(C66:C73)</f>
        <v>0.36800000000000005</v>
      </c>
      <c r="D74" s="117">
        <f>SUM(D66:D73)</f>
        <v>0</v>
      </c>
      <c r="E74" s="2"/>
      <c r="F74" s="2"/>
      <c r="G74" s="2"/>
      <c r="H74" s="2"/>
      <c r="I74" s="2"/>
      <c r="J74" s="2"/>
      <c r="K74" s="2"/>
      <c r="L74" s="2"/>
      <c r="M74" s="2"/>
      <c r="N74" s="2"/>
      <c r="O74" s="2"/>
      <c r="P74" s="2"/>
      <c r="Q74" s="2"/>
    </row>
    <row r="75" spans="1:17" ht="12" customHeight="1">
      <c r="A75" s="20"/>
      <c r="B75" s="20"/>
      <c r="C75" s="20"/>
      <c r="D75" s="2"/>
      <c r="E75" s="2"/>
      <c r="F75" s="2"/>
      <c r="G75" s="2"/>
      <c r="H75" s="2"/>
      <c r="I75" s="2"/>
      <c r="J75" s="2"/>
      <c r="K75" s="2"/>
      <c r="L75" s="2"/>
      <c r="M75" s="2"/>
      <c r="N75" s="2"/>
      <c r="O75" s="2"/>
      <c r="P75" s="2"/>
      <c r="Q75" s="2"/>
    </row>
    <row r="76" spans="1:17" ht="12" customHeight="1">
      <c r="A76" s="313" t="s">
        <v>129</v>
      </c>
      <c r="B76" s="313"/>
      <c r="C76" s="313"/>
      <c r="D76" s="313"/>
      <c r="E76" s="313"/>
      <c r="F76" s="313"/>
      <c r="G76" s="313"/>
      <c r="H76" s="313"/>
      <c r="I76" s="313"/>
      <c r="J76" s="313"/>
      <c r="K76" s="313"/>
      <c r="L76" s="2"/>
      <c r="M76" s="2"/>
      <c r="N76" s="2"/>
      <c r="O76" s="2"/>
      <c r="P76" s="2"/>
      <c r="Q76" s="2"/>
    </row>
    <row r="77" spans="1:17" ht="12" customHeight="1">
      <c r="A77" s="255" t="s">
        <v>137</v>
      </c>
      <c r="B77" s="255"/>
      <c r="C77" s="255"/>
      <c r="D77" s="255"/>
      <c r="E77" s="241"/>
      <c r="F77" s="241"/>
      <c r="G77" s="241"/>
      <c r="H77" s="241"/>
      <c r="I77" s="241"/>
      <c r="J77" s="241"/>
      <c r="K77" s="241"/>
      <c r="L77" s="2"/>
      <c r="M77" s="2"/>
      <c r="N77" s="2"/>
      <c r="O77" s="2"/>
      <c r="P77" s="2"/>
      <c r="Q77" s="2"/>
    </row>
    <row r="78" spans="1:17" ht="28" customHeight="1">
      <c r="A78" s="247" t="s">
        <v>138</v>
      </c>
      <c r="B78" s="247"/>
      <c r="C78" s="247"/>
      <c r="D78" s="247"/>
      <c r="E78" s="242"/>
      <c r="F78" s="242"/>
      <c r="G78" s="242"/>
      <c r="H78" s="242"/>
      <c r="I78" s="242"/>
      <c r="J78" s="242"/>
      <c r="K78" s="242"/>
      <c r="L78" s="2"/>
      <c r="M78" s="2"/>
      <c r="N78" s="2"/>
      <c r="O78" s="2"/>
      <c r="P78" s="2"/>
      <c r="Q78" s="2"/>
    </row>
    <row r="79" spans="1:17" ht="34.5" customHeight="1">
      <c r="A79" s="247" t="s">
        <v>139</v>
      </c>
      <c r="B79" s="247"/>
      <c r="C79" s="247"/>
      <c r="D79" s="247"/>
      <c r="E79" s="242"/>
      <c r="F79" s="242"/>
      <c r="G79" s="242"/>
      <c r="H79" s="242"/>
      <c r="I79" s="242"/>
      <c r="J79" s="242"/>
      <c r="K79" s="242"/>
      <c r="L79" s="2"/>
      <c r="M79" s="2"/>
      <c r="N79" s="2"/>
      <c r="O79" s="2"/>
      <c r="P79" s="2"/>
      <c r="Q79" s="2"/>
    </row>
    <row r="80" spans="1:17" ht="12" customHeight="1">
      <c r="A80" s="247" t="s">
        <v>140</v>
      </c>
      <c r="B80" s="247"/>
      <c r="C80" s="247"/>
      <c r="D80" s="247"/>
      <c r="E80" s="242"/>
      <c r="F80" s="242"/>
      <c r="G80" s="242"/>
      <c r="H80" s="242"/>
      <c r="I80" s="242"/>
      <c r="J80" s="242"/>
      <c r="K80" s="242"/>
      <c r="L80" s="2"/>
      <c r="M80" s="2"/>
      <c r="N80" s="2"/>
      <c r="O80" s="2"/>
      <c r="P80" s="2"/>
      <c r="Q80" s="2"/>
    </row>
    <row r="81" spans="1:17" ht="26.5" customHeight="1">
      <c r="A81" s="291" t="s">
        <v>141</v>
      </c>
      <c r="B81" s="291"/>
      <c r="C81" s="291"/>
      <c r="D81" s="291"/>
      <c r="E81" s="240"/>
      <c r="F81" s="240"/>
      <c r="G81" s="240"/>
      <c r="H81" s="240"/>
      <c r="I81" s="240"/>
      <c r="J81" s="240"/>
      <c r="K81" s="240"/>
      <c r="L81" s="2"/>
      <c r="M81" s="2"/>
      <c r="N81" s="2"/>
      <c r="O81" s="2"/>
      <c r="P81" s="2"/>
      <c r="Q81" s="2"/>
    </row>
    <row r="82" spans="1:17" ht="19.5" customHeight="1">
      <c r="A82" s="255" t="s">
        <v>150</v>
      </c>
      <c r="B82" s="255"/>
      <c r="C82" s="255"/>
      <c r="D82" s="255"/>
      <c r="E82" s="241"/>
      <c r="F82" s="241"/>
      <c r="G82" s="241"/>
      <c r="H82" s="241"/>
      <c r="I82" s="241"/>
      <c r="J82" s="241"/>
      <c r="K82" s="241"/>
      <c r="L82" s="2"/>
      <c r="M82" s="2"/>
      <c r="N82" s="2"/>
      <c r="O82" s="2"/>
      <c r="P82" s="2"/>
      <c r="Q82" s="2"/>
    </row>
    <row r="83" spans="1:17" ht="20.5" customHeight="1">
      <c r="A83" s="255" t="s">
        <v>142</v>
      </c>
      <c r="B83" s="255"/>
      <c r="C83" s="255"/>
      <c r="D83" s="255"/>
      <c r="E83" s="241"/>
      <c r="F83" s="241"/>
      <c r="G83" s="241"/>
      <c r="H83" s="241"/>
      <c r="I83" s="241"/>
      <c r="J83" s="241"/>
      <c r="K83" s="241"/>
      <c r="L83" s="2"/>
      <c r="M83" s="2"/>
      <c r="N83" s="2"/>
      <c r="O83" s="2"/>
      <c r="P83" s="2"/>
      <c r="Q83" s="2"/>
    </row>
    <row r="84" spans="1:17" ht="21" customHeight="1">
      <c r="A84" s="255" t="s">
        <v>143</v>
      </c>
      <c r="B84" s="255"/>
      <c r="C84" s="255"/>
      <c r="D84" s="255"/>
      <c r="E84" s="241"/>
      <c r="F84" s="241"/>
      <c r="G84" s="241"/>
      <c r="H84" s="241"/>
      <c r="I84" s="241"/>
      <c r="J84" s="241"/>
      <c r="K84" s="241"/>
      <c r="L84" s="2"/>
      <c r="M84" s="2"/>
      <c r="N84" s="2"/>
      <c r="O84" s="2"/>
      <c r="P84" s="2"/>
      <c r="Q84" s="2"/>
    </row>
    <row r="85" spans="1:17" ht="28.5" customHeight="1">
      <c r="A85" s="291" t="s">
        <v>144</v>
      </c>
      <c r="B85" s="291"/>
      <c r="C85" s="291"/>
      <c r="D85" s="291"/>
      <c r="E85" s="240"/>
      <c r="F85" s="240"/>
      <c r="G85" s="240"/>
      <c r="H85" s="240"/>
      <c r="I85" s="240"/>
      <c r="J85" s="240"/>
      <c r="K85" s="240"/>
      <c r="L85" s="2"/>
      <c r="M85" s="2"/>
      <c r="N85" s="2"/>
      <c r="O85" s="2"/>
      <c r="P85" s="2"/>
      <c r="Q85" s="2"/>
    </row>
    <row r="86" spans="1:17" ht="12" customHeight="1">
      <c r="A86" s="91"/>
      <c r="B86" s="91"/>
      <c r="C86" s="91"/>
      <c r="D86" s="91"/>
      <c r="E86" s="91"/>
      <c r="F86" s="91"/>
      <c r="G86" s="91"/>
      <c r="H86" s="91"/>
      <c r="I86" s="91"/>
      <c r="J86" s="91"/>
      <c r="K86" s="91"/>
      <c r="L86" s="2"/>
      <c r="M86" s="2"/>
      <c r="N86" s="2"/>
      <c r="O86" s="2"/>
      <c r="P86" s="2"/>
      <c r="Q86" s="2"/>
    </row>
    <row r="87" spans="1:17" ht="18" customHeight="1">
      <c r="A87" s="287" t="s">
        <v>46</v>
      </c>
      <c r="B87" s="283"/>
      <c r="C87" s="284"/>
      <c r="D87" s="59"/>
      <c r="E87" s="2"/>
      <c r="F87" s="2"/>
      <c r="G87" s="2"/>
      <c r="H87" s="2"/>
      <c r="I87" s="2"/>
      <c r="J87" s="2"/>
      <c r="K87" s="2"/>
      <c r="L87" s="2"/>
      <c r="M87" s="2"/>
      <c r="N87" s="2"/>
      <c r="O87" s="2"/>
      <c r="P87" s="2"/>
      <c r="Q87" s="2"/>
    </row>
    <row r="88" spans="1:17" ht="12" customHeight="1">
      <c r="A88" s="57" t="s">
        <v>47</v>
      </c>
      <c r="B88" s="57" t="s">
        <v>48</v>
      </c>
      <c r="C88" s="57" t="s">
        <v>17</v>
      </c>
      <c r="D88" s="59"/>
      <c r="E88" s="2"/>
      <c r="F88" s="2"/>
      <c r="G88" s="2"/>
      <c r="H88" s="2"/>
      <c r="I88" s="2"/>
      <c r="J88" s="2"/>
      <c r="K88" s="2"/>
      <c r="L88" s="2"/>
      <c r="M88" s="2"/>
      <c r="N88" s="2"/>
      <c r="O88" s="2"/>
      <c r="P88" s="2"/>
      <c r="Q88" s="2"/>
    </row>
    <row r="89" spans="1:17" ht="12" customHeight="1">
      <c r="A89" s="86" t="s">
        <v>1</v>
      </c>
      <c r="B89" s="65" t="s">
        <v>148</v>
      </c>
      <c r="C89" s="80">
        <v>0</v>
      </c>
      <c r="D89" s="59"/>
      <c r="E89" s="2"/>
      <c r="F89" s="2"/>
      <c r="G89" s="2"/>
      <c r="H89" s="2"/>
      <c r="I89" s="2"/>
      <c r="J89" s="2"/>
      <c r="K89" s="2"/>
      <c r="L89" s="2"/>
      <c r="M89" s="2"/>
      <c r="N89" s="2"/>
      <c r="O89" s="2"/>
      <c r="P89" s="2"/>
      <c r="Q89" s="2"/>
    </row>
    <row r="90" spans="1:17" ht="12" customHeight="1">
      <c r="A90" s="86" t="s">
        <v>3</v>
      </c>
      <c r="B90" s="65" t="s">
        <v>115</v>
      </c>
      <c r="C90" s="81">
        <v>0</v>
      </c>
      <c r="D90" s="59"/>
      <c r="E90" s="27"/>
      <c r="F90" s="2"/>
      <c r="G90" s="2"/>
      <c r="H90" s="2"/>
      <c r="I90" s="2"/>
      <c r="J90" s="2"/>
      <c r="K90" s="2"/>
      <c r="L90" s="2"/>
      <c r="M90" s="2"/>
      <c r="N90" s="2"/>
      <c r="O90" s="2"/>
      <c r="P90" s="2"/>
      <c r="Q90" s="2"/>
    </row>
    <row r="91" spans="1:17" ht="12" customHeight="1">
      <c r="A91" s="86" t="s">
        <v>6</v>
      </c>
      <c r="B91" s="65" t="s">
        <v>116</v>
      </c>
      <c r="C91" s="82">
        <v>0</v>
      </c>
      <c r="D91" s="59"/>
      <c r="E91" s="27"/>
      <c r="F91" s="2"/>
      <c r="G91" s="2"/>
      <c r="H91" s="2"/>
      <c r="I91" s="2"/>
      <c r="J91" s="2"/>
      <c r="K91" s="2"/>
      <c r="L91" s="2"/>
      <c r="M91" s="2"/>
      <c r="N91" s="2"/>
      <c r="O91" s="2"/>
      <c r="P91" s="2"/>
      <c r="Q91" s="2"/>
    </row>
    <row r="92" spans="1:17" ht="12" customHeight="1">
      <c r="A92" s="86" t="s">
        <v>8</v>
      </c>
      <c r="B92" s="65" t="s">
        <v>151</v>
      </c>
      <c r="C92" s="82">
        <v>0</v>
      </c>
      <c r="D92" s="59"/>
      <c r="E92" s="27"/>
      <c r="F92" s="2"/>
      <c r="G92" s="2"/>
      <c r="H92" s="2"/>
      <c r="I92" s="2"/>
      <c r="J92" s="2"/>
      <c r="K92" s="2"/>
      <c r="L92" s="2"/>
      <c r="M92" s="2"/>
      <c r="N92" s="2"/>
      <c r="O92" s="2"/>
      <c r="P92" s="2"/>
      <c r="Q92" s="2"/>
    </row>
    <row r="93" spans="1:17" ht="12" customHeight="1">
      <c r="A93" s="268" t="s">
        <v>221</v>
      </c>
      <c r="B93" s="267"/>
      <c r="C93" s="128">
        <f>SUM(C89:C92)</f>
        <v>0</v>
      </c>
      <c r="D93" s="60"/>
      <c r="E93" s="2"/>
      <c r="F93" s="2"/>
      <c r="G93" s="2"/>
      <c r="H93" s="2"/>
      <c r="I93" s="2"/>
      <c r="J93" s="2"/>
      <c r="K93" s="2"/>
      <c r="L93" s="2"/>
      <c r="M93" s="2"/>
      <c r="N93" s="2"/>
      <c r="O93" s="2"/>
      <c r="P93" s="2"/>
      <c r="Q93" s="2"/>
    </row>
    <row r="94" spans="1:17" ht="11" customHeight="1">
      <c r="A94" s="2"/>
      <c r="B94" s="2"/>
      <c r="C94" s="9"/>
      <c r="D94" s="2"/>
      <c r="E94" s="2"/>
      <c r="F94" s="2"/>
      <c r="G94" s="2"/>
      <c r="H94" s="2"/>
      <c r="I94" s="2"/>
      <c r="J94" s="2"/>
      <c r="K94" s="2"/>
      <c r="L94" s="2"/>
      <c r="M94" s="2"/>
      <c r="N94" s="2"/>
      <c r="O94" s="2"/>
      <c r="P94" s="2"/>
      <c r="Q94" s="2"/>
    </row>
    <row r="95" spans="1:17" s="89" customFormat="1" ht="15.75" customHeight="1">
      <c r="A95" s="99" t="s">
        <v>129</v>
      </c>
      <c r="B95" s="99"/>
      <c r="C95" s="99"/>
      <c r="D95" s="100"/>
      <c r="E95" s="100"/>
      <c r="F95" s="100"/>
      <c r="G95" s="100"/>
      <c r="H95" s="100"/>
      <c r="I95" s="100"/>
      <c r="J95" s="100"/>
      <c r="K95" s="100"/>
    </row>
    <row r="96" spans="1:17" s="89" customFormat="1" ht="15.75" customHeight="1">
      <c r="A96" s="247" t="s">
        <v>145</v>
      </c>
      <c r="B96" s="247"/>
      <c r="C96" s="247"/>
      <c r="D96" s="101"/>
      <c r="E96" s="101"/>
      <c r="F96" s="101"/>
      <c r="G96" s="101"/>
      <c r="H96" s="101"/>
      <c r="I96" s="101"/>
      <c r="J96" s="101"/>
      <c r="K96" s="101"/>
    </row>
    <row r="97" spans="1:17" s="89" customFormat="1" ht="24.5" customHeight="1">
      <c r="A97" s="247" t="s">
        <v>146</v>
      </c>
      <c r="B97" s="247"/>
      <c r="C97" s="247"/>
      <c r="D97" s="101"/>
      <c r="E97" s="101"/>
      <c r="F97" s="101"/>
      <c r="G97" s="101"/>
      <c r="H97" s="101"/>
      <c r="I97" s="101"/>
      <c r="J97" s="101"/>
      <c r="K97" s="101"/>
    </row>
    <row r="98" spans="1:17" s="89" customFormat="1" ht="15.5" customHeight="1">
      <c r="A98" s="247" t="s">
        <v>147</v>
      </c>
      <c r="B98" s="247"/>
      <c r="C98" s="247"/>
      <c r="D98" s="101"/>
      <c r="E98" s="101"/>
      <c r="F98" s="101"/>
      <c r="G98" s="101"/>
      <c r="H98" s="101"/>
      <c r="I98" s="101"/>
      <c r="J98" s="101"/>
      <c r="K98" s="101"/>
    </row>
    <row r="99" spans="1:17" s="89" customFormat="1" ht="15.5">
      <c r="A99" s="90"/>
      <c r="B99" s="90"/>
      <c r="C99" s="90"/>
      <c r="D99" s="90"/>
      <c r="E99" s="90"/>
      <c r="F99" s="90"/>
      <c r="G99" s="90"/>
      <c r="H99" s="90"/>
      <c r="I99" s="90"/>
      <c r="J99" s="90"/>
      <c r="K99" s="90"/>
    </row>
    <row r="100" spans="1:17" ht="12" customHeight="1">
      <c r="A100" s="269" t="s">
        <v>49</v>
      </c>
      <c r="B100" s="270"/>
      <c r="C100" s="271"/>
      <c r="D100" s="2"/>
      <c r="E100" s="2"/>
      <c r="F100" s="2"/>
      <c r="G100" s="2"/>
      <c r="H100" s="2"/>
      <c r="I100" s="2"/>
      <c r="J100" s="2"/>
      <c r="K100" s="2"/>
      <c r="L100" s="2"/>
      <c r="M100" s="2"/>
      <c r="N100" s="2"/>
      <c r="O100" s="2"/>
      <c r="P100" s="2"/>
      <c r="Q100" s="2"/>
    </row>
    <row r="101" spans="1:17" ht="12" customHeight="1">
      <c r="A101" s="57">
        <v>2</v>
      </c>
      <c r="B101" s="57" t="s">
        <v>50</v>
      </c>
      <c r="C101" s="57" t="s">
        <v>17</v>
      </c>
      <c r="D101" s="56"/>
      <c r="E101" s="2"/>
      <c r="F101" s="2"/>
      <c r="G101" s="2"/>
      <c r="H101" s="2"/>
      <c r="I101" s="2"/>
      <c r="J101" s="2"/>
      <c r="K101" s="2"/>
      <c r="L101" s="2"/>
      <c r="M101" s="2"/>
      <c r="N101" s="2"/>
      <c r="O101" s="2"/>
      <c r="P101" s="2"/>
      <c r="Q101" s="2"/>
    </row>
    <row r="102" spans="1:17" ht="12" customHeight="1">
      <c r="A102" s="57" t="s">
        <v>27</v>
      </c>
      <c r="B102" s="58" t="s">
        <v>28</v>
      </c>
      <c r="C102" s="83">
        <f>D58</f>
        <v>0</v>
      </c>
      <c r="D102" s="56"/>
      <c r="E102" s="2"/>
      <c r="F102" s="2"/>
      <c r="G102" s="2"/>
      <c r="H102" s="2"/>
      <c r="I102" s="2"/>
      <c r="J102" s="2"/>
      <c r="K102" s="2"/>
      <c r="L102" s="2"/>
      <c r="M102" s="2"/>
      <c r="N102" s="2"/>
      <c r="O102" s="2"/>
      <c r="P102" s="2"/>
      <c r="Q102" s="2"/>
    </row>
    <row r="103" spans="1:17" ht="12" customHeight="1">
      <c r="A103" s="57" t="s">
        <v>33</v>
      </c>
      <c r="B103" s="58" t="s">
        <v>34</v>
      </c>
      <c r="C103" s="83">
        <f>D74</f>
        <v>0</v>
      </c>
      <c r="D103" s="56"/>
      <c r="E103" s="2"/>
      <c r="F103" s="2"/>
      <c r="G103" s="2"/>
      <c r="H103" s="2"/>
      <c r="I103" s="2"/>
      <c r="J103" s="2"/>
      <c r="K103" s="2"/>
      <c r="L103" s="2"/>
      <c r="M103" s="2"/>
      <c r="N103" s="2"/>
      <c r="O103" s="2"/>
      <c r="P103" s="2"/>
      <c r="Q103" s="2"/>
    </row>
    <row r="104" spans="1:17" ht="12" customHeight="1">
      <c r="A104" s="57" t="s">
        <v>47</v>
      </c>
      <c r="B104" s="58" t="s">
        <v>48</v>
      </c>
      <c r="C104" s="83">
        <f>C93</f>
        <v>0</v>
      </c>
      <c r="D104" s="56"/>
      <c r="E104" s="2"/>
      <c r="F104" s="2"/>
      <c r="G104" s="2"/>
      <c r="H104" s="2"/>
      <c r="I104" s="2"/>
      <c r="J104" s="2"/>
      <c r="K104" s="2"/>
      <c r="L104" s="2"/>
      <c r="M104" s="2"/>
      <c r="N104" s="2"/>
      <c r="O104" s="2"/>
      <c r="P104" s="2"/>
      <c r="Q104" s="2"/>
    </row>
    <row r="105" spans="1:17" ht="17.5" customHeight="1">
      <c r="A105" s="273" t="s">
        <v>127</v>
      </c>
      <c r="B105" s="267"/>
      <c r="C105" s="118">
        <f>SUM(C102:C104)</f>
        <v>0</v>
      </c>
      <c r="D105" s="56"/>
      <c r="E105" s="2"/>
      <c r="F105" s="2"/>
      <c r="G105" s="2"/>
      <c r="H105" s="2"/>
      <c r="I105" s="2"/>
      <c r="J105" s="2"/>
      <c r="K105" s="2"/>
      <c r="L105" s="2"/>
      <c r="M105" s="2"/>
      <c r="N105" s="2"/>
      <c r="O105" s="2"/>
      <c r="P105" s="2"/>
      <c r="Q105" s="29"/>
    </row>
    <row r="106" spans="1:17" ht="12" customHeight="1">
      <c r="A106" s="2"/>
      <c r="B106" s="2"/>
      <c r="C106" s="9"/>
      <c r="D106" s="2"/>
      <c r="E106" s="2"/>
      <c r="F106" s="2"/>
      <c r="G106" s="2"/>
      <c r="H106" s="2"/>
      <c r="I106" s="2"/>
      <c r="J106" s="2"/>
      <c r="K106" s="2"/>
      <c r="L106" s="2"/>
      <c r="M106" s="2"/>
      <c r="N106" s="2"/>
      <c r="O106" s="2"/>
      <c r="P106" s="2"/>
      <c r="Q106" s="2"/>
    </row>
    <row r="107" spans="1:17" ht="19" customHeight="1">
      <c r="A107" s="249" t="s">
        <v>51</v>
      </c>
      <c r="B107" s="250"/>
      <c r="C107" s="250"/>
      <c r="D107" s="251"/>
      <c r="E107" s="2"/>
      <c r="F107" s="2"/>
      <c r="G107" s="2"/>
      <c r="H107" s="2"/>
      <c r="I107" s="2"/>
      <c r="J107" s="2"/>
      <c r="K107" s="2"/>
      <c r="L107" s="2"/>
      <c r="M107" s="2"/>
      <c r="N107" s="2"/>
      <c r="O107" s="2"/>
      <c r="P107" s="2"/>
      <c r="Q107" s="2"/>
    </row>
    <row r="108" spans="1:17" ht="12" customHeight="1">
      <c r="A108" s="20" t="s">
        <v>128</v>
      </c>
      <c r="B108" s="20" t="s">
        <v>52</v>
      </c>
      <c r="C108" s="20"/>
      <c r="D108" s="129"/>
      <c r="E108" s="2"/>
      <c r="F108" s="2"/>
      <c r="G108" s="2"/>
      <c r="H108" s="2"/>
      <c r="I108" s="2"/>
      <c r="J108" s="2"/>
      <c r="K108" s="2"/>
      <c r="L108" s="2"/>
      <c r="M108" s="2"/>
      <c r="N108" s="2"/>
      <c r="O108" s="2"/>
      <c r="P108" s="2"/>
      <c r="Q108" s="2"/>
    </row>
    <row r="109" spans="1:17" ht="12" customHeight="1">
      <c r="A109" s="24">
        <v>3</v>
      </c>
      <c r="B109" s="22" t="s">
        <v>53</v>
      </c>
      <c r="C109" s="16" t="s">
        <v>29</v>
      </c>
      <c r="D109" s="16" t="s">
        <v>17</v>
      </c>
      <c r="E109" s="2"/>
      <c r="F109" s="2"/>
      <c r="G109" s="2"/>
      <c r="H109" s="2"/>
      <c r="I109" s="2"/>
      <c r="J109" s="2"/>
      <c r="K109" s="2"/>
      <c r="L109" s="2"/>
      <c r="M109" s="2"/>
      <c r="N109" s="2"/>
      <c r="O109" s="2"/>
      <c r="P109" s="2"/>
      <c r="Q109" s="2"/>
    </row>
    <row r="110" spans="1:17" ht="12" customHeight="1">
      <c r="A110" s="24" t="s">
        <v>1</v>
      </c>
      <c r="B110" s="21" t="s">
        <v>54</v>
      </c>
      <c r="C110" s="153">
        <f>(1/12*0.05)*1</f>
        <v>4.1666666666666666E-3</v>
      </c>
      <c r="D110" s="154">
        <f>C110*(C46+C102+C104+D73)</f>
        <v>0</v>
      </c>
      <c r="E110" s="27"/>
      <c r="F110" s="2"/>
      <c r="G110" s="2"/>
      <c r="H110" s="2"/>
      <c r="I110" s="2"/>
      <c r="J110" s="2"/>
      <c r="K110" s="2"/>
      <c r="L110" s="2"/>
      <c r="M110" s="2"/>
      <c r="N110" s="2"/>
      <c r="O110" s="2"/>
      <c r="P110" s="2"/>
      <c r="Q110" s="2"/>
    </row>
    <row r="111" spans="1:17" ht="12" customHeight="1">
      <c r="A111" s="24" t="s">
        <v>3</v>
      </c>
      <c r="B111" s="21" t="s">
        <v>55</v>
      </c>
      <c r="C111" s="84">
        <f>C73*C110</f>
        <v>3.3333333333333332E-4</v>
      </c>
      <c r="D111" s="79">
        <f>C111*C46</f>
        <v>0</v>
      </c>
      <c r="E111" s="2"/>
      <c r="F111" s="2"/>
      <c r="G111" s="2"/>
      <c r="H111" s="2"/>
      <c r="I111" s="2"/>
      <c r="J111" s="2"/>
      <c r="K111" s="2"/>
      <c r="L111" s="2"/>
      <c r="M111" s="2"/>
      <c r="N111" s="2"/>
      <c r="O111" s="2"/>
      <c r="P111" s="2"/>
      <c r="Q111" s="2"/>
    </row>
    <row r="112" spans="1:17" ht="12" customHeight="1">
      <c r="A112" s="24" t="s">
        <v>6</v>
      </c>
      <c r="B112" s="21" t="s">
        <v>230</v>
      </c>
      <c r="C112" s="85">
        <v>0.04</v>
      </c>
      <c r="D112" s="79">
        <f>C112*(C46+D58)</f>
        <v>0</v>
      </c>
      <c r="E112" s="27"/>
      <c r="F112" s="2"/>
      <c r="G112" s="2"/>
      <c r="H112" s="2"/>
      <c r="I112" s="2"/>
      <c r="J112" s="2"/>
      <c r="K112" s="2"/>
      <c r="L112" s="2"/>
      <c r="M112" s="2"/>
      <c r="N112" s="2"/>
      <c r="O112" s="2"/>
      <c r="P112" s="2"/>
      <c r="Q112" s="2"/>
    </row>
    <row r="113" spans="1:17" ht="12" customHeight="1">
      <c r="A113" s="24" t="s">
        <v>8</v>
      </c>
      <c r="B113" s="21" t="s">
        <v>193</v>
      </c>
      <c r="C113" s="85">
        <f>7/30/12</f>
        <v>1.9444444444444445E-2</v>
      </c>
      <c r="D113" s="79">
        <f>C113*(C46+C105)</f>
        <v>0</v>
      </c>
      <c r="E113" s="27"/>
      <c r="F113" s="2"/>
      <c r="G113" s="2"/>
      <c r="H113" s="2"/>
      <c r="I113" s="2"/>
      <c r="J113" s="2"/>
      <c r="K113" s="2"/>
      <c r="L113" s="2"/>
      <c r="M113" s="2"/>
      <c r="N113" s="2"/>
      <c r="O113" s="2"/>
      <c r="P113" s="2"/>
      <c r="Q113" s="2"/>
    </row>
    <row r="114" spans="1:17" ht="12" customHeight="1">
      <c r="A114" s="24" t="s">
        <v>21</v>
      </c>
      <c r="B114" s="21" t="s">
        <v>228</v>
      </c>
      <c r="C114" s="85">
        <f>C113*C74</f>
        <v>7.1555555555555565E-3</v>
      </c>
      <c r="D114" s="79">
        <f>C114*C46</f>
        <v>0</v>
      </c>
      <c r="E114" s="27"/>
      <c r="F114" s="2"/>
      <c r="G114" s="2"/>
      <c r="H114" s="2"/>
      <c r="I114" s="2"/>
      <c r="J114" s="2"/>
      <c r="K114" s="2"/>
      <c r="L114" s="2"/>
      <c r="M114" s="2"/>
      <c r="N114" s="2"/>
      <c r="O114" s="2"/>
      <c r="P114" s="2"/>
      <c r="Q114" s="2"/>
    </row>
    <row r="115" spans="1:17" ht="12" customHeight="1">
      <c r="A115" s="24" t="s">
        <v>23</v>
      </c>
      <c r="B115" s="21" t="s">
        <v>229</v>
      </c>
      <c r="C115" s="66">
        <f>0.0194*0.08*0.4</f>
        <v>6.2080000000000002E-4</v>
      </c>
      <c r="D115" s="79">
        <f>C115*(C46+D58)</f>
        <v>0</v>
      </c>
      <c r="E115" s="2"/>
      <c r="F115" s="2"/>
      <c r="G115" s="2"/>
      <c r="H115" s="2"/>
      <c r="I115" s="2"/>
      <c r="J115" s="2"/>
      <c r="K115" s="2"/>
      <c r="L115" s="2"/>
      <c r="M115" s="2"/>
      <c r="N115" s="2"/>
      <c r="O115" s="2"/>
      <c r="P115" s="2"/>
      <c r="Q115" s="2"/>
    </row>
    <row r="116" spans="1:17" ht="17.5" customHeight="1">
      <c r="A116" s="252" t="s">
        <v>127</v>
      </c>
      <c r="B116" s="254"/>
      <c r="C116" s="119">
        <f>SUM(C110:C115)</f>
        <v>7.1720800000000001E-2</v>
      </c>
      <c r="D116" s="115">
        <f>SUM(D110:D115)</f>
        <v>0</v>
      </c>
      <c r="E116" s="2"/>
      <c r="F116" s="2"/>
      <c r="G116" s="2"/>
      <c r="H116" s="2"/>
      <c r="I116" s="2"/>
      <c r="J116" s="2"/>
      <c r="K116" s="2"/>
      <c r="L116" s="2"/>
      <c r="M116" s="2"/>
      <c r="N116" s="2"/>
      <c r="O116" s="2"/>
      <c r="P116" s="2"/>
      <c r="Q116" s="2"/>
    </row>
    <row r="117" spans="1:17" ht="10.5" customHeight="1">
      <c r="A117" s="20"/>
      <c r="B117" s="20"/>
      <c r="C117" s="20"/>
      <c r="D117" s="2"/>
      <c r="E117" s="2"/>
      <c r="F117" s="2"/>
      <c r="G117" s="2"/>
      <c r="H117" s="2"/>
      <c r="I117" s="2"/>
      <c r="J117" s="2"/>
      <c r="K117" s="2"/>
      <c r="L117" s="2"/>
      <c r="M117" s="2"/>
      <c r="N117" s="2"/>
      <c r="O117" s="2"/>
      <c r="P117" s="2"/>
      <c r="Q117" s="2"/>
    </row>
    <row r="118" spans="1:17" ht="12" customHeight="1">
      <c r="A118" s="102" t="s">
        <v>129</v>
      </c>
      <c r="B118" s="102"/>
      <c r="C118" s="102"/>
      <c r="D118" s="102"/>
      <c r="E118" s="102"/>
      <c r="F118" s="102"/>
      <c r="G118" s="102"/>
      <c r="H118" s="102"/>
      <c r="I118" s="102"/>
      <c r="J118" s="102"/>
      <c r="K118" s="102"/>
      <c r="L118" s="2"/>
      <c r="M118" s="2"/>
      <c r="N118" s="2"/>
      <c r="O118" s="2"/>
      <c r="P118" s="2"/>
      <c r="Q118" s="2"/>
    </row>
    <row r="119" spans="1:17" ht="45" customHeight="1">
      <c r="A119" s="255" t="s">
        <v>152</v>
      </c>
      <c r="B119" s="255"/>
      <c r="C119" s="255"/>
      <c r="D119" s="255"/>
      <c r="E119" s="104"/>
      <c r="F119" s="104"/>
      <c r="G119" s="104"/>
      <c r="H119" s="104"/>
      <c r="I119" s="104"/>
      <c r="J119" s="104"/>
      <c r="K119" s="104"/>
      <c r="L119" s="2"/>
      <c r="M119" s="2"/>
      <c r="N119" s="2"/>
      <c r="O119" s="2"/>
      <c r="P119" s="2"/>
      <c r="Q119" s="2"/>
    </row>
    <row r="120" spans="1:17" ht="49.5" customHeight="1">
      <c r="A120" s="255" t="s">
        <v>232</v>
      </c>
      <c r="B120" s="255"/>
      <c r="C120" s="255"/>
      <c r="D120" s="255"/>
      <c r="E120" s="104"/>
      <c r="F120" s="104"/>
      <c r="G120" s="104"/>
      <c r="H120" s="104"/>
      <c r="I120" s="104"/>
      <c r="J120" s="104"/>
      <c r="K120" s="104"/>
      <c r="L120" s="2"/>
      <c r="M120" s="2"/>
      <c r="N120" s="2"/>
      <c r="O120" s="2"/>
      <c r="P120" s="2"/>
      <c r="Q120" s="2"/>
    </row>
    <row r="121" spans="1:17" ht="42" customHeight="1">
      <c r="A121" s="255" t="s">
        <v>153</v>
      </c>
      <c r="B121" s="255"/>
      <c r="C121" s="255"/>
      <c r="D121" s="255"/>
      <c r="E121" s="104"/>
      <c r="F121" s="104"/>
      <c r="G121" s="104"/>
      <c r="H121" s="104"/>
      <c r="I121" s="104"/>
      <c r="J121" s="104"/>
      <c r="K121" s="104"/>
      <c r="L121" s="2"/>
      <c r="M121" s="2"/>
      <c r="N121" s="2"/>
      <c r="O121" s="2"/>
      <c r="P121" s="2"/>
      <c r="Q121" s="2"/>
    </row>
    <row r="122" spans="1:17" ht="42" customHeight="1">
      <c r="A122" s="255" t="s">
        <v>154</v>
      </c>
      <c r="B122" s="255"/>
      <c r="C122" s="255"/>
      <c r="D122" s="255"/>
      <c r="E122" s="104"/>
      <c r="F122" s="104"/>
      <c r="G122" s="104"/>
      <c r="H122" s="104"/>
      <c r="I122" s="104"/>
      <c r="J122" s="104"/>
      <c r="K122" s="104"/>
      <c r="L122" s="2"/>
      <c r="M122" s="2"/>
      <c r="N122" s="2"/>
      <c r="O122" s="2"/>
      <c r="P122" s="2"/>
      <c r="Q122" s="2"/>
    </row>
    <row r="123" spans="1:17" ht="54.5" customHeight="1">
      <c r="A123" s="255" t="s">
        <v>231</v>
      </c>
      <c r="B123" s="255"/>
      <c r="C123" s="255"/>
      <c r="D123" s="255"/>
      <c r="E123" s="104"/>
      <c r="F123" s="104"/>
      <c r="G123" s="104"/>
      <c r="H123" s="104"/>
      <c r="I123" s="104"/>
      <c r="J123" s="104"/>
      <c r="K123" s="104"/>
      <c r="L123" s="2"/>
      <c r="M123" s="2"/>
      <c r="N123" s="2"/>
      <c r="O123" s="2"/>
      <c r="P123" s="2"/>
      <c r="Q123" s="2"/>
    </row>
    <row r="124" spans="1:17" ht="43" customHeight="1">
      <c r="A124" s="245" t="s">
        <v>233</v>
      </c>
      <c r="B124" s="245"/>
      <c r="C124" s="245"/>
      <c r="D124" s="245"/>
      <c r="E124" s="105"/>
      <c r="F124" s="105"/>
      <c r="G124" s="105"/>
      <c r="H124" s="105"/>
      <c r="I124" s="103"/>
      <c r="J124" s="103"/>
      <c r="K124" s="103"/>
      <c r="L124" s="2"/>
      <c r="M124" s="2"/>
      <c r="N124" s="2"/>
      <c r="O124" s="2"/>
      <c r="P124" s="2"/>
      <c r="Q124" s="2"/>
    </row>
    <row r="125" spans="1:17" ht="12" customHeight="1">
      <c r="A125" s="213"/>
      <c r="B125" s="213"/>
      <c r="C125" s="213"/>
      <c r="D125" s="213"/>
      <c r="E125" s="105"/>
      <c r="F125" s="105"/>
      <c r="G125" s="105"/>
      <c r="H125" s="105"/>
      <c r="I125" s="103"/>
      <c r="J125" s="103"/>
      <c r="K125" s="103"/>
      <c r="L125" s="2"/>
      <c r="M125" s="2"/>
      <c r="N125" s="2"/>
      <c r="O125" s="2"/>
      <c r="P125" s="2"/>
      <c r="Q125" s="2"/>
    </row>
    <row r="126" spans="1:17" ht="12" customHeight="1">
      <c r="A126" s="249" t="s">
        <v>56</v>
      </c>
      <c r="B126" s="250"/>
      <c r="C126" s="250"/>
      <c r="D126" s="251"/>
      <c r="E126" s="2"/>
      <c r="F126" s="2"/>
      <c r="G126" s="2"/>
      <c r="H126" s="2"/>
      <c r="I126" s="2"/>
      <c r="J126" s="2"/>
      <c r="K126" s="2"/>
      <c r="L126" s="2"/>
      <c r="M126" s="2"/>
      <c r="N126" s="2"/>
      <c r="O126" s="2"/>
      <c r="P126" s="2"/>
      <c r="Q126" s="2"/>
    </row>
    <row r="127" spans="1:17" ht="12" customHeight="1">
      <c r="A127" s="20"/>
      <c r="B127" s="20"/>
      <c r="C127" s="20"/>
      <c r="D127" s="20"/>
      <c r="E127" s="2"/>
      <c r="F127" s="2"/>
      <c r="G127" s="2"/>
      <c r="H127" s="2"/>
      <c r="I127" s="28"/>
      <c r="J127" s="2"/>
      <c r="K127" s="2"/>
      <c r="L127" s="2"/>
      <c r="M127" s="2"/>
      <c r="N127" s="2"/>
      <c r="O127" s="2"/>
      <c r="P127" s="2"/>
      <c r="Q127" s="2"/>
    </row>
    <row r="128" spans="1:17" ht="19" customHeight="1">
      <c r="A128" s="269" t="s">
        <v>57</v>
      </c>
      <c r="B128" s="270"/>
      <c r="C128" s="270"/>
      <c r="D128" s="271"/>
      <c r="E128" s="2"/>
      <c r="F128" s="2"/>
      <c r="G128" s="2"/>
      <c r="H128" s="2"/>
      <c r="I128" s="2"/>
      <c r="J128" s="2"/>
      <c r="K128" s="2"/>
      <c r="L128" s="2"/>
      <c r="M128" s="2"/>
      <c r="N128" s="2"/>
      <c r="O128" s="2"/>
      <c r="P128" s="2"/>
      <c r="Q128" s="2"/>
    </row>
    <row r="129" spans="1:17" ht="12" customHeight="1">
      <c r="A129" s="16" t="s">
        <v>58</v>
      </c>
      <c r="B129" s="22" t="s">
        <v>59</v>
      </c>
      <c r="C129" s="16" t="s">
        <v>29</v>
      </c>
      <c r="D129" s="16" t="s">
        <v>17</v>
      </c>
      <c r="E129" s="2"/>
      <c r="F129" s="2"/>
      <c r="G129" s="2"/>
      <c r="H129" s="2"/>
      <c r="I129" s="2"/>
      <c r="J129" s="2"/>
      <c r="K129" s="2"/>
      <c r="L129" s="2"/>
      <c r="M129" s="2"/>
      <c r="N129" s="2"/>
      <c r="O129" s="2"/>
      <c r="P129" s="2"/>
      <c r="Q129" s="2"/>
    </row>
    <row r="130" spans="1:17" ht="15" customHeight="1">
      <c r="A130" s="24" t="s">
        <v>1</v>
      </c>
      <c r="B130" s="65" t="s">
        <v>60</v>
      </c>
      <c r="C130" s="84">
        <v>1.6199999999999999E-2</v>
      </c>
      <c r="D130" s="78">
        <f>C130*(C46+C105+D116)</f>
        <v>0</v>
      </c>
      <c r="E130" s="2"/>
      <c r="F130" s="2"/>
      <c r="G130" s="2"/>
      <c r="H130" s="2"/>
      <c r="I130" s="2"/>
      <c r="J130" s="2"/>
      <c r="K130" s="2"/>
      <c r="L130" s="2"/>
      <c r="M130" s="2"/>
      <c r="N130" s="2"/>
      <c r="O130" s="2"/>
      <c r="P130" s="2"/>
      <c r="Q130" s="2"/>
    </row>
    <row r="131" spans="1:17" ht="12" customHeight="1">
      <c r="A131" s="24" t="s">
        <v>3</v>
      </c>
      <c r="B131" s="65" t="s">
        <v>61</v>
      </c>
      <c r="C131" s="84">
        <f>(1/30)/12</f>
        <v>2.7777777777777779E-3</v>
      </c>
      <c r="D131" s="78">
        <f>C131*(C46+C105+D116)</f>
        <v>0</v>
      </c>
      <c r="E131" s="30"/>
      <c r="F131" s="2"/>
      <c r="G131" s="29"/>
      <c r="H131" s="31"/>
      <c r="I131" s="31"/>
      <c r="J131" s="2"/>
      <c r="K131" s="2"/>
      <c r="L131" s="2"/>
      <c r="M131" s="2"/>
      <c r="N131" s="2"/>
      <c r="O131" s="2"/>
      <c r="P131" s="2"/>
      <c r="Q131" s="2"/>
    </row>
    <row r="132" spans="1:17" ht="12" customHeight="1">
      <c r="A132" s="24" t="s">
        <v>6</v>
      </c>
      <c r="B132" s="65" t="s">
        <v>224</v>
      </c>
      <c r="C132" s="153">
        <f>(0.0144*0.1*0.4509*4/12)</f>
        <v>2.1643200000000002E-4</v>
      </c>
      <c r="D132" s="78">
        <f>C132*(C46+C105+D116)</f>
        <v>0</v>
      </c>
      <c r="E132" s="2"/>
      <c r="F132" s="2"/>
      <c r="G132" s="2"/>
      <c r="H132" s="2"/>
      <c r="I132" s="2"/>
      <c r="J132" s="2"/>
      <c r="K132" s="2"/>
      <c r="L132" s="2"/>
      <c r="M132" s="2"/>
      <c r="N132" s="2"/>
      <c r="O132" s="2"/>
      <c r="P132" s="2"/>
      <c r="Q132" s="2"/>
    </row>
    <row r="133" spans="1:17" ht="12" customHeight="1">
      <c r="A133" s="24" t="s">
        <v>8</v>
      </c>
      <c r="B133" s="65" t="s">
        <v>62</v>
      </c>
      <c r="C133" s="84">
        <f>(0.0178*0.1*0.4509*4/12)</f>
        <v>2.6753400000000004E-4</v>
      </c>
      <c r="D133" s="78">
        <f>C133*(C46+C105+D116)</f>
        <v>0</v>
      </c>
      <c r="E133" s="2"/>
      <c r="F133" s="2"/>
      <c r="G133" s="2"/>
      <c r="H133" s="17"/>
      <c r="I133" s="2"/>
      <c r="J133" s="2"/>
      <c r="K133" s="2"/>
      <c r="L133" s="2"/>
      <c r="M133" s="2"/>
      <c r="N133" s="2"/>
      <c r="O133" s="2"/>
      <c r="P133" s="2"/>
      <c r="Q133" s="2"/>
    </row>
    <row r="134" spans="1:17" ht="12" customHeight="1">
      <c r="A134" s="24" t="s">
        <v>21</v>
      </c>
      <c r="B134" s="65" t="s">
        <v>225</v>
      </c>
      <c r="C134" s="130">
        <f>0.1111*0.528*0.05</f>
        <v>2.9330400000000005E-3</v>
      </c>
      <c r="D134" s="206">
        <f>C134*(D56+D57+D74+C91+C92)</f>
        <v>0</v>
      </c>
      <c r="E134" s="2"/>
      <c r="F134" s="2"/>
      <c r="G134" s="2"/>
      <c r="H134" s="30"/>
      <c r="I134" s="2"/>
      <c r="J134" s="2"/>
      <c r="K134" s="2"/>
      <c r="L134" s="2"/>
      <c r="M134" s="2"/>
      <c r="N134" s="2"/>
      <c r="O134" s="2"/>
      <c r="P134" s="2"/>
      <c r="Q134" s="2"/>
    </row>
    <row r="135" spans="1:17" ht="12" customHeight="1">
      <c r="A135" s="24" t="s">
        <v>23</v>
      </c>
      <c r="B135" s="21" t="s">
        <v>63</v>
      </c>
      <c r="C135" s="130">
        <v>0</v>
      </c>
      <c r="D135" s="206">
        <f>C135*C26</f>
        <v>0</v>
      </c>
      <c r="E135" s="2"/>
      <c r="F135" s="2"/>
      <c r="G135" s="2"/>
      <c r="I135" s="2"/>
      <c r="J135" s="2"/>
      <c r="K135" s="2"/>
      <c r="L135" s="2"/>
      <c r="M135" s="2"/>
      <c r="N135" s="2"/>
      <c r="O135" s="2"/>
      <c r="P135" s="2"/>
      <c r="Q135" s="2"/>
    </row>
    <row r="136" spans="1:17" ht="12" customHeight="1">
      <c r="A136" s="252" t="s">
        <v>127</v>
      </c>
      <c r="B136" s="317"/>
      <c r="C136" s="119">
        <f>SUM(C130:C135)</f>
        <v>2.2394783777777778E-2</v>
      </c>
      <c r="D136" s="122">
        <f>SUM(D130:D135)</f>
        <v>0</v>
      </c>
      <c r="E136" s="2"/>
      <c r="F136" s="2"/>
      <c r="G136" s="2"/>
      <c r="H136" s="30"/>
      <c r="I136" s="2"/>
      <c r="J136" s="2"/>
      <c r="K136" s="2"/>
      <c r="L136" s="2"/>
      <c r="M136" s="2"/>
      <c r="N136" s="2"/>
      <c r="O136" s="2"/>
      <c r="P136" s="2"/>
      <c r="Q136" s="2"/>
    </row>
    <row r="137" spans="1:17" ht="12" customHeight="1">
      <c r="A137" s="20"/>
      <c r="B137" s="20"/>
      <c r="C137" s="20"/>
      <c r="D137" s="2"/>
      <c r="E137" s="2"/>
      <c r="F137" s="2"/>
      <c r="G137" s="28"/>
      <c r="H137" s="2"/>
      <c r="I137" s="2"/>
      <c r="J137" s="2"/>
      <c r="K137" s="2"/>
      <c r="L137" s="2"/>
      <c r="M137" s="2"/>
      <c r="N137" s="2"/>
      <c r="O137" s="2"/>
      <c r="P137" s="2"/>
      <c r="Q137" s="2"/>
    </row>
    <row r="138" spans="1:17" ht="12" customHeight="1">
      <c r="A138" s="99" t="s">
        <v>129</v>
      </c>
      <c r="B138" s="99"/>
      <c r="C138" s="99"/>
      <c r="D138" s="99"/>
      <c r="E138" s="102"/>
      <c r="F138" s="102"/>
      <c r="G138" s="102"/>
      <c r="H138" s="151"/>
      <c r="I138" s="2"/>
      <c r="J138" s="2"/>
      <c r="K138" s="2"/>
      <c r="L138" s="2"/>
      <c r="M138" s="2"/>
      <c r="N138" s="2"/>
      <c r="O138" s="2"/>
      <c r="P138" s="2"/>
      <c r="Q138" s="2"/>
    </row>
    <row r="139" spans="1:17" ht="14.5" customHeight="1">
      <c r="A139" s="247" t="s">
        <v>155</v>
      </c>
      <c r="B139" s="247"/>
      <c r="C139" s="247"/>
      <c r="D139" s="247"/>
      <c r="E139" s="104"/>
      <c r="F139" s="104"/>
      <c r="G139" s="104"/>
      <c r="H139" s="104"/>
      <c r="I139" s="104"/>
      <c r="J139" s="104"/>
      <c r="K139" s="104"/>
      <c r="L139" s="2"/>
      <c r="M139" s="2"/>
      <c r="N139" s="2"/>
      <c r="O139" s="2"/>
      <c r="P139" s="2"/>
      <c r="Q139" s="2"/>
    </row>
    <row r="140" spans="1:17" ht="63.5" customHeight="1">
      <c r="A140" s="291" t="s">
        <v>240</v>
      </c>
      <c r="B140" s="291"/>
      <c r="C140" s="291"/>
      <c r="D140" s="291"/>
      <c r="E140" s="107"/>
      <c r="F140" s="107"/>
      <c r="G140" s="107"/>
      <c r="H140" s="107"/>
      <c r="I140" s="107"/>
      <c r="J140" s="107"/>
      <c r="K140" s="107"/>
      <c r="L140" s="2"/>
      <c r="M140" s="2"/>
      <c r="N140" s="2"/>
      <c r="O140" s="2"/>
      <c r="P140" s="2"/>
      <c r="Q140" s="2"/>
    </row>
    <row r="141" spans="1:17" ht="46" customHeight="1">
      <c r="A141" s="291" t="s">
        <v>239</v>
      </c>
      <c r="B141" s="247"/>
      <c r="C141" s="247"/>
      <c r="D141" s="247"/>
      <c r="E141" s="104"/>
      <c r="F141" s="104"/>
      <c r="G141" s="104"/>
      <c r="H141" s="104"/>
      <c r="I141" s="104"/>
      <c r="J141" s="104"/>
      <c r="K141" s="104"/>
      <c r="L141" s="2"/>
      <c r="M141" s="2"/>
      <c r="N141" s="2"/>
      <c r="O141" s="2"/>
      <c r="P141" s="2"/>
      <c r="Q141" s="2"/>
    </row>
    <row r="142" spans="1:17" ht="53" customHeight="1">
      <c r="A142" s="288" t="s">
        <v>178</v>
      </c>
      <c r="B142" s="288"/>
      <c r="C142" s="288"/>
      <c r="D142" s="288"/>
      <c r="E142" s="104"/>
      <c r="F142" s="104"/>
      <c r="G142" s="104"/>
      <c r="H142" s="104"/>
      <c r="I142" s="104"/>
      <c r="J142" s="104"/>
      <c r="K142" s="104"/>
      <c r="L142" s="2"/>
      <c r="M142" s="2"/>
      <c r="N142" s="2"/>
      <c r="O142" s="2"/>
      <c r="P142" s="2"/>
      <c r="Q142" s="2"/>
    </row>
    <row r="143" spans="1:17" ht="94.5" customHeight="1">
      <c r="A143" s="247" t="s">
        <v>238</v>
      </c>
      <c r="B143" s="247"/>
      <c r="C143" s="247"/>
      <c r="D143" s="247"/>
      <c r="E143" s="104"/>
      <c r="F143" s="104"/>
      <c r="G143" s="104"/>
      <c r="H143" s="104"/>
      <c r="I143" s="104"/>
      <c r="J143" s="104"/>
      <c r="K143" s="104"/>
      <c r="L143" s="2"/>
      <c r="M143" s="2"/>
      <c r="N143" s="2"/>
      <c r="O143" s="2"/>
      <c r="P143" s="2"/>
      <c r="Q143" s="2"/>
    </row>
    <row r="144" spans="1:17" ht="12" customHeight="1">
      <c r="A144" s="106"/>
      <c r="B144" s="106"/>
      <c r="C144" s="106"/>
      <c r="D144" s="106"/>
      <c r="E144" s="104"/>
      <c r="F144" s="104"/>
      <c r="G144" s="104"/>
      <c r="H144" s="104"/>
      <c r="I144" s="104"/>
      <c r="J144" s="104"/>
      <c r="K144" s="104"/>
      <c r="L144" s="2"/>
      <c r="M144" s="2"/>
      <c r="N144" s="2"/>
      <c r="O144" s="2"/>
      <c r="P144" s="2"/>
      <c r="Q144" s="2"/>
    </row>
    <row r="145" spans="1:17" ht="12" customHeight="1">
      <c r="A145" s="269" t="s">
        <v>64</v>
      </c>
      <c r="B145" s="270"/>
      <c r="C145" s="270"/>
      <c r="D145" s="271"/>
      <c r="E145" s="2"/>
      <c r="F145" s="2"/>
      <c r="G145" s="2"/>
      <c r="H145" s="2"/>
      <c r="I145" s="2"/>
      <c r="J145" s="2"/>
      <c r="K145" s="2"/>
      <c r="L145" s="2"/>
      <c r="M145" s="2"/>
      <c r="N145" s="2"/>
      <c r="O145" s="2"/>
      <c r="P145" s="2"/>
      <c r="Q145" s="2"/>
    </row>
    <row r="146" spans="1:17" ht="12" customHeight="1">
      <c r="A146" s="16" t="s">
        <v>65</v>
      </c>
      <c r="B146" s="22" t="s">
        <v>66</v>
      </c>
      <c r="C146" s="16" t="s">
        <v>29</v>
      </c>
      <c r="D146" s="16" t="s">
        <v>17</v>
      </c>
      <c r="E146" s="2"/>
      <c r="F146" s="2"/>
      <c r="G146" s="2"/>
      <c r="H146" s="29"/>
      <c r="I146" s="2"/>
      <c r="J146" s="2"/>
      <c r="K146" s="2"/>
      <c r="L146" s="2"/>
      <c r="M146" s="2"/>
      <c r="N146" s="2"/>
      <c r="O146" s="2"/>
      <c r="P146" s="2"/>
      <c r="Q146" s="2"/>
    </row>
    <row r="147" spans="1:17" ht="12" customHeight="1">
      <c r="A147" s="24" t="s">
        <v>1</v>
      </c>
      <c r="B147" s="21" t="s">
        <v>67</v>
      </c>
      <c r="C147" s="33">
        <v>0</v>
      </c>
      <c r="D147" s="26">
        <f>C147*C26</f>
        <v>0</v>
      </c>
      <c r="E147" s="2"/>
      <c r="F147" s="2"/>
      <c r="G147" s="2"/>
      <c r="H147" s="27"/>
      <c r="I147" s="2"/>
      <c r="J147" s="2"/>
      <c r="K147" s="2"/>
      <c r="L147" s="2"/>
      <c r="M147" s="2"/>
      <c r="N147" s="2"/>
      <c r="O147" s="2"/>
      <c r="P147" s="2"/>
      <c r="Q147" s="2"/>
    </row>
    <row r="148" spans="1:17" ht="12" customHeight="1">
      <c r="A148" s="252" t="s">
        <v>45</v>
      </c>
      <c r="B148" s="272"/>
      <c r="C148" s="267"/>
      <c r="D148" s="117">
        <f>D147</f>
        <v>0</v>
      </c>
      <c r="E148" s="2"/>
      <c r="F148" s="2"/>
      <c r="G148" s="2"/>
      <c r="H148" s="2"/>
      <c r="I148" s="2"/>
      <c r="J148" s="2"/>
      <c r="K148" s="2"/>
      <c r="L148" s="2"/>
      <c r="M148" s="2"/>
      <c r="N148" s="2"/>
      <c r="O148" s="2"/>
      <c r="P148" s="2"/>
      <c r="Q148" s="2"/>
    </row>
    <row r="149" spans="1:17" ht="12" customHeight="1">
      <c r="A149" s="2"/>
      <c r="B149" s="2"/>
      <c r="C149" s="9"/>
      <c r="D149" s="2"/>
      <c r="E149" s="2"/>
      <c r="F149" s="2"/>
      <c r="G149" s="2"/>
      <c r="H149" s="2"/>
      <c r="I149" s="2"/>
      <c r="J149" s="2"/>
      <c r="K149" s="2"/>
      <c r="L149" s="2"/>
      <c r="M149" s="2"/>
      <c r="N149" s="2"/>
      <c r="O149" s="2"/>
      <c r="P149" s="2"/>
      <c r="Q149" s="2"/>
    </row>
    <row r="150" spans="1:17" ht="12" customHeight="1">
      <c r="A150" s="269" t="s">
        <v>68</v>
      </c>
      <c r="B150" s="270"/>
      <c r="C150" s="271"/>
      <c r="D150" s="34"/>
      <c r="E150" s="2"/>
      <c r="F150" s="2"/>
      <c r="G150" s="2"/>
      <c r="H150" s="2"/>
      <c r="I150" s="2"/>
      <c r="J150" s="2"/>
      <c r="K150" s="2"/>
      <c r="L150" s="2"/>
      <c r="M150" s="2"/>
      <c r="N150" s="2"/>
      <c r="O150" s="2"/>
      <c r="P150" s="2"/>
      <c r="Q150" s="2"/>
    </row>
    <row r="151" spans="1:17" ht="12" customHeight="1">
      <c r="A151" s="16">
        <v>4</v>
      </c>
      <c r="B151" s="22" t="s">
        <v>69</v>
      </c>
      <c r="C151" s="16" t="s">
        <v>17</v>
      </c>
      <c r="D151" s="2"/>
      <c r="E151" s="2"/>
      <c r="F151" s="2"/>
      <c r="G151" s="2"/>
      <c r="H151" s="2"/>
      <c r="I151" s="2"/>
      <c r="J151" s="2"/>
      <c r="K151" s="2"/>
      <c r="L151" s="2"/>
      <c r="M151" s="2"/>
      <c r="N151" s="2"/>
      <c r="O151" s="2"/>
      <c r="P151" s="2"/>
      <c r="Q151" s="2"/>
    </row>
    <row r="152" spans="1:17" ht="12" customHeight="1">
      <c r="A152" s="24" t="s">
        <v>58</v>
      </c>
      <c r="B152" s="21" t="s">
        <v>59</v>
      </c>
      <c r="C152" s="78">
        <f>D136</f>
        <v>0</v>
      </c>
      <c r="D152" s="2"/>
      <c r="E152" s="2"/>
      <c r="F152" s="2"/>
      <c r="G152" s="27"/>
      <c r="H152" s="2"/>
      <c r="I152" s="2"/>
      <c r="J152" s="2"/>
      <c r="K152" s="2"/>
      <c r="L152" s="2"/>
      <c r="M152" s="2"/>
      <c r="N152" s="2"/>
      <c r="O152" s="2"/>
      <c r="P152" s="2"/>
      <c r="Q152" s="2"/>
    </row>
    <row r="153" spans="1:17" ht="12" customHeight="1">
      <c r="A153" s="24" t="s">
        <v>65</v>
      </c>
      <c r="B153" s="21" t="s">
        <v>66</v>
      </c>
      <c r="C153" s="78">
        <f>D148</f>
        <v>0</v>
      </c>
      <c r="D153" s="2"/>
      <c r="E153" s="2"/>
      <c r="F153" s="2"/>
      <c r="G153" s="2"/>
      <c r="H153" s="2"/>
      <c r="I153" s="2"/>
      <c r="J153" s="2"/>
      <c r="K153" s="2"/>
      <c r="L153" s="2"/>
      <c r="M153" s="2"/>
      <c r="N153" s="2"/>
      <c r="O153" s="2"/>
      <c r="P153" s="2"/>
      <c r="Q153" s="2"/>
    </row>
    <row r="154" spans="1:17" ht="12" customHeight="1">
      <c r="A154" s="252" t="s">
        <v>127</v>
      </c>
      <c r="B154" s="267"/>
      <c r="C154" s="205">
        <f>SUM(C152:C153)</f>
        <v>0</v>
      </c>
      <c r="D154" s="2"/>
      <c r="E154" s="2"/>
      <c r="F154" s="2"/>
      <c r="G154" s="2"/>
      <c r="H154" s="2"/>
      <c r="I154" s="2"/>
      <c r="J154" s="2"/>
      <c r="K154" s="2"/>
      <c r="L154" s="2"/>
      <c r="M154" s="2"/>
      <c r="N154" s="2"/>
      <c r="O154" s="2"/>
      <c r="P154" s="2"/>
      <c r="Q154" s="2"/>
    </row>
    <row r="155" spans="1:17" ht="19" customHeight="1">
      <c r="A155" s="2"/>
      <c r="B155" s="2"/>
      <c r="C155" s="9"/>
      <c r="D155" s="2"/>
      <c r="E155" s="2"/>
      <c r="F155" s="2"/>
      <c r="G155" s="2"/>
      <c r="H155" s="2"/>
      <c r="I155" s="2"/>
      <c r="J155" s="2"/>
      <c r="K155" s="2"/>
      <c r="L155" s="2"/>
      <c r="M155" s="2"/>
      <c r="N155" s="2"/>
      <c r="O155" s="2"/>
      <c r="P155" s="2"/>
      <c r="Q155" s="2"/>
    </row>
    <row r="156" spans="1:17" ht="12" customHeight="1">
      <c r="A156" s="249" t="s">
        <v>70</v>
      </c>
      <c r="B156" s="250"/>
      <c r="C156" s="251"/>
      <c r="D156" s="2"/>
      <c r="E156" s="2"/>
      <c r="F156" s="2"/>
      <c r="G156" s="2"/>
      <c r="H156" s="2"/>
      <c r="I156" s="2"/>
      <c r="J156" s="2"/>
      <c r="K156" s="2"/>
      <c r="L156" s="2"/>
      <c r="M156" s="2"/>
      <c r="N156" s="2"/>
      <c r="O156" s="2"/>
      <c r="P156" s="2"/>
      <c r="Q156" s="2"/>
    </row>
    <row r="157" spans="1:17" ht="12" customHeight="1">
      <c r="A157" s="2"/>
      <c r="B157" s="2"/>
      <c r="C157" s="2"/>
      <c r="D157" s="2"/>
      <c r="E157" s="2"/>
      <c r="F157" s="2"/>
      <c r="G157" s="2"/>
      <c r="H157" s="2"/>
      <c r="I157" s="2"/>
      <c r="J157" s="2"/>
      <c r="K157" s="2"/>
      <c r="L157" s="2"/>
      <c r="M157" s="2"/>
      <c r="N157" s="2"/>
      <c r="O157" s="2"/>
      <c r="P157" s="2"/>
      <c r="Q157" s="2"/>
    </row>
    <row r="158" spans="1:17" ht="12" customHeight="1">
      <c r="A158" s="69">
        <v>5</v>
      </c>
      <c r="B158" s="70" t="s">
        <v>71</v>
      </c>
      <c r="C158" s="69" t="s">
        <v>17</v>
      </c>
      <c r="D158" s="2"/>
      <c r="E158" s="2"/>
      <c r="F158" s="2"/>
      <c r="G158" s="2"/>
      <c r="H158" s="2"/>
      <c r="I158" s="2"/>
      <c r="J158" s="2"/>
      <c r="K158" s="2"/>
      <c r="L158" s="2"/>
      <c r="M158" s="2"/>
      <c r="N158" s="2"/>
      <c r="O158" s="2"/>
      <c r="P158" s="2"/>
      <c r="Q158" s="2"/>
    </row>
    <row r="159" spans="1:17" ht="12" customHeight="1">
      <c r="A159" s="73" t="s">
        <v>1</v>
      </c>
      <c r="B159" s="110" t="s">
        <v>72</v>
      </c>
      <c r="C159" s="201">
        <f>UNIFORMES!G17</f>
        <v>0</v>
      </c>
      <c r="D159" s="2"/>
      <c r="E159" s="2"/>
      <c r="F159" s="2"/>
      <c r="G159" s="2"/>
      <c r="H159" s="2"/>
      <c r="I159" s="2"/>
      <c r="J159" s="2"/>
      <c r="K159" s="2"/>
      <c r="L159" s="2"/>
      <c r="M159" s="2"/>
      <c r="N159" s="2"/>
      <c r="O159" s="2"/>
      <c r="P159" s="2"/>
      <c r="Q159" s="2"/>
    </row>
    <row r="160" spans="1:17" ht="12" customHeight="1">
      <c r="A160" s="73" t="s">
        <v>3</v>
      </c>
      <c r="B160" s="110" t="s">
        <v>73</v>
      </c>
      <c r="C160" s="201">
        <v>0</v>
      </c>
      <c r="D160" s="2"/>
      <c r="E160" s="2"/>
      <c r="F160" s="2"/>
      <c r="G160" s="2"/>
      <c r="H160" s="2"/>
      <c r="I160" s="2"/>
      <c r="J160" s="2"/>
      <c r="K160" s="2"/>
      <c r="L160" s="2"/>
      <c r="M160" s="2"/>
      <c r="N160" s="2"/>
      <c r="O160" s="2"/>
      <c r="P160" s="2"/>
      <c r="Q160" s="2"/>
    </row>
    <row r="161" spans="1:17" ht="12" customHeight="1">
      <c r="A161" s="73" t="s">
        <v>6</v>
      </c>
      <c r="B161" s="110" t="s">
        <v>182</v>
      </c>
      <c r="C161" s="202">
        <v>0</v>
      </c>
      <c r="D161" s="2"/>
      <c r="E161" s="2"/>
      <c r="F161" s="2"/>
      <c r="G161" s="2"/>
      <c r="H161" s="2"/>
      <c r="I161" s="2"/>
      <c r="J161" s="2"/>
      <c r="K161" s="2"/>
      <c r="L161" s="2"/>
      <c r="M161" s="2"/>
      <c r="N161" s="2"/>
      <c r="O161" s="2"/>
      <c r="P161" s="2"/>
      <c r="Q161" s="2"/>
    </row>
    <row r="162" spans="1:17" ht="12" customHeight="1">
      <c r="A162" s="211" t="s">
        <v>8</v>
      </c>
      <c r="B162" s="110" t="s">
        <v>24</v>
      </c>
      <c r="C162" s="201"/>
      <c r="D162" s="2"/>
      <c r="E162" s="2"/>
      <c r="F162" s="2"/>
      <c r="G162" s="2"/>
      <c r="H162" s="2"/>
      <c r="I162" s="2"/>
      <c r="J162" s="2"/>
      <c r="K162" s="2"/>
      <c r="L162" s="2"/>
      <c r="M162" s="2"/>
      <c r="N162" s="2"/>
      <c r="O162" s="2"/>
      <c r="P162" s="2"/>
      <c r="Q162" s="2"/>
    </row>
    <row r="163" spans="1:17" ht="12" customHeight="1">
      <c r="A163" s="211" t="s">
        <v>21</v>
      </c>
      <c r="B163" s="110" t="s">
        <v>74</v>
      </c>
      <c r="C163" s="203"/>
      <c r="D163" s="2"/>
      <c r="E163" s="2"/>
      <c r="F163" s="2"/>
      <c r="G163" s="2"/>
      <c r="H163" s="2"/>
      <c r="I163" s="2"/>
      <c r="J163" s="2"/>
      <c r="K163" s="2"/>
      <c r="L163" s="2"/>
      <c r="M163" s="2"/>
      <c r="N163" s="2"/>
      <c r="O163" s="2"/>
      <c r="P163" s="2"/>
      <c r="Q163" s="2"/>
    </row>
    <row r="164" spans="1:17" ht="12" customHeight="1">
      <c r="A164" s="211" t="s">
        <v>23</v>
      </c>
      <c r="B164" s="110" t="s">
        <v>74</v>
      </c>
      <c r="C164" s="203"/>
      <c r="D164" s="2"/>
      <c r="E164" s="2"/>
      <c r="F164" s="2"/>
      <c r="G164" s="2"/>
      <c r="H164" s="2"/>
      <c r="I164" s="2"/>
      <c r="J164" s="2"/>
      <c r="K164" s="2"/>
      <c r="L164" s="2"/>
      <c r="M164" s="2"/>
      <c r="N164" s="2"/>
      <c r="O164" s="2"/>
      <c r="P164" s="2"/>
      <c r="Q164" s="2"/>
    </row>
    <row r="165" spans="1:17" ht="12" customHeight="1">
      <c r="A165" s="281" t="s">
        <v>127</v>
      </c>
      <c r="B165" s="254"/>
      <c r="C165" s="204">
        <f>SUM(C159:C164)</f>
        <v>0</v>
      </c>
      <c r="D165" s="20"/>
      <c r="E165" s="2"/>
      <c r="F165" s="2"/>
      <c r="G165" s="2"/>
      <c r="H165" s="2"/>
      <c r="I165" s="2"/>
      <c r="J165" s="2"/>
      <c r="K165" s="2"/>
      <c r="L165" s="2"/>
      <c r="M165" s="2"/>
      <c r="N165" s="2"/>
      <c r="O165" s="2"/>
      <c r="P165" s="2"/>
      <c r="Q165" s="2"/>
    </row>
    <row r="166" spans="1:17" ht="12" customHeight="1">
      <c r="A166" s="311"/>
      <c r="B166" s="312"/>
      <c r="C166" s="312"/>
      <c r="D166" s="2"/>
      <c r="E166" s="2"/>
      <c r="F166" s="2"/>
      <c r="G166" s="2"/>
      <c r="H166" s="2"/>
      <c r="I166" s="2"/>
      <c r="J166" s="2"/>
      <c r="K166" s="2"/>
      <c r="L166" s="2"/>
      <c r="M166" s="2"/>
      <c r="N166" s="2"/>
      <c r="O166" s="2"/>
      <c r="P166" s="2"/>
      <c r="Q166" s="2"/>
    </row>
    <row r="167" spans="1:17" ht="19" customHeight="1">
      <c r="A167" s="248" t="s">
        <v>129</v>
      </c>
      <c r="B167" s="248"/>
      <c r="C167" s="248"/>
      <c r="D167" s="248"/>
      <c r="E167" s="248"/>
      <c r="F167" s="248"/>
      <c r="G167" s="248"/>
      <c r="H167" s="248"/>
      <c r="I167" s="2"/>
      <c r="J167" s="2"/>
      <c r="K167" s="2"/>
      <c r="L167" s="2"/>
      <c r="M167" s="2"/>
      <c r="N167" s="2"/>
      <c r="O167" s="2"/>
      <c r="P167" s="2"/>
      <c r="Q167" s="2"/>
    </row>
    <row r="168" spans="1:17" ht="33" customHeight="1">
      <c r="A168" s="247" t="s">
        <v>158</v>
      </c>
      <c r="B168" s="247"/>
      <c r="C168" s="247"/>
      <c r="D168" s="247"/>
      <c r="E168" s="108"/>
      <c r="F168" s="108"/>
      <c r="G168" s="108"/>
      <c r="H168" s="108"/>
      <c r="I168" s="2"/>
      <c r="J168" s="2"/>
      <c r="K168" s="2"/>
      <c r="L168" s="2"/>
      <c r="M168" s="2"/>
      <c r="N168" s="2"/>
      <c r="O168" s="2"/>
      <c r="P168" s="2"/>
      <c r="Q168" s="2"/>
    </row>
    <row r="169" spans="1:17" ht="13.5" customHeight="1">
      <c r="A169" s="247" t="s">
        <v>156</v>
      </c>
      <c r="B169" s="247"/>
      <c r="C169" s="247"/>
      <c r="D169" s="98"/>
      <c r="E169" s="108"/>
      <c r="F169" s="108"/>
      <c r="G169" s="108"/>
      <c r="H169" s="108"/>
      <c r="I169" s="2"/>
      <c r="J169" s="2"/>
      <c r="K169" s="2"/>
      <c r="L169" s="2"/>
      <c r="M169" s="2"/>
      <c r="N169" s="2"/>
      <c r="O169" s="2"/>
      <c r="P169" s="2"/>
      <c r="Q169" s="2"/>
    </row>
    <row r="170" spans="1:17" ht="28" customHeight="1">
      <c r="A170" s="247" t="s">
        <v>157</v>
      </c>
      <c r="B170" s="247"/>
      <c r="C170" s="247"/>
      <c r="D170" s="247"/>
      <c r="E170" s="108"/>
      <c r="F170" s="108"/>
      <c r="G170" s="108"/>
      <c r="H170" s="108"/>
      <c r="I170" s="2"/>
      <c r="J170" s="2"/>
      <c r="K170" s="2"/>
      <c r="L170" s="2"/>
      <c r="M170" s="2"/>
      <c r="N170" s="2"/>
      <c r="O170" s="2"/>
      <c r="P170" s="2"/>
      <c r="Q170" s="2"/>
    </row>
    <row r="171" spans="1:17" ht="12" customHeight="1">
      <c r="A171" s="98"/>
      <c r="B171" s="98"/>
      <c r="C171" s="98"/>
      <c r="D171" s="98"/>
      <c r="E171" s="108"/>
      <c r="F171" s="108"/>
      <c r="G171" s="108"/>
      <c r="H171" s="108"/>
      <c r="I171" s="2"/>
      <c r="J171" s="2"/>
      <c r="K171" s="2"/>
      <c r="L171" s="2"/>
      <c r="M171" s="2"/>
      <c r="N171" s="2"/>
      <c r="O171" s="2"/>
      <c r="P171" s="2"/>
      <c r="Q171" s="2"/>
    </row>
    <row r="172" spans="1:17" ht="12" customHeight="1">
      <c r="A172" s="249" t="s">
        <v>75</v>
      </c>
      <c r="B172" s="250"/>
      <c r="C172" s="250"/>
      <c r="D172" s="251"/>
      <c r="E172" s="2"/>
      <c r="F172" s="2"/>
      <c r="G172" s="2"/>
      <c r="H172" s="2"/>
      <c r="I172" s="2"/>
      <c r="J172" s="2"/>
      <c r="K172" s="2"/>
      <c r="L172" s="2"/>
      <c r="M172" s="2"/>
      <c r="N172" s="2"/>
      <c r="O172" s="2"/>
      <c r="P172" s="2"/>
      <c r="Q172" s="2"/>
    </row>
    <row r="173" spans="1:17" ht="12" customHeight="1">
      <c r="A173" s="2"/>
      <c r="B173" s="2"/>
      <c r="C173" s="9"/>
      <c r="D173" s="2"/>
      <c r="E173" s="2"/>
      <c r="F173" s="2"/>
      <c r="G173" s="2"/>
      <c r="H173" s="2"/>
      <c r="I173" s="2"/>
      <c r="J173" s="2"/>
      <c r="K173" s="2"/>
      <c r="L173" s="2"/>
      <c r="M173" s="2"/>
      <c r="N173" s="2"/>
      <c r="O173" s="2"/>
      <c r="P173" s="2"/>
      <c r="Q173" s="2"/>
    </row>
    <row r="174" spans="1:17" ht="12" customHeight="1">
      <c r="A174" s="16">
        <v>6</v>
      </c>
      <c r="B174" s="22" t="s">
        <v>76</v>
      </c>
      <c r="C174" s="16" t="s">
        <v>29</v>
      </c>
      <c r="D174" s="16" t="s">
        <v>17</v>
      </c>
      <c r="E174" s="2"/>
      <c r="F174" s="2"/>
      <c r="G174" s="2"/>
      <c r="H174" s="2"/>
      <c r="I174" s="2"/>
      <c r="J174" s="2"/>
      <c r="K174" s="2"/>
      <c r="L174" s="2"/>
      <c r="M174" s="2"/>
      <c r="N174" s="2"/>
      <c r="O174" s="2"/>
      <c r="P174" s="2"/>
      <c r="Q174" s="2"/>
    </row>
    <row r="175" spans="1:17" ht="19" customHeight="1">
      <c r="A175" s="24" t="s">
        <v>1</v>
      </c>
      <c r="B175" s="21" t="s">
        <v>77</v>
      </c>
      <c r="C175" s="125">
        <v>0.05</v>
      </c>
      <c r="D175" s="80">
        <f>(C46+C105+D116+C154+C165)*C175</f>
        <v>0</v>
      </c>
      <c r="E175" s="2"/>
      <c r="F175" s="2"/>
      <c r="G175" s="2"/>
      <c r="H175" s="2"/>
      <c r="I175" s="2"/>
      <c r="J175" s="2"/>
      <c r="K175" s="2"/>
      <c r="L175" s="2"/>
      <c r="M175" s="2"/>
      <c r="N175" s="2"/>
      <c r="O175" s="2"/>
      <c r="P175" s="2"/>
      <c r="Q175" s="2"/>
    </row>
    <row r="176" spans="1:17" ht="12" customHeight="1">
      <c r="A176" s="24" t="s">
        <v>3</v>
      </c>
      <c r="B176" s="21" t="s">
        <v>78</v>
      </c>
      <c r="C176" s="125">
        <v>0.1</v>
      </c>
      <c r="D176" s="80">
        <f>(C199+C200+C201+C202+C203)*C176</f>
        <v>0</v>
      </c>
      <c r="E176" s="2"/>
      <c r="F176" s="2"/>
      <c r="G176" s="2"/>
      <c r="H176" s="2"/>
      <c r="I176" s="2"/>
      <c r="J176" s="2"/>
      <c r="K176" s="2"/>
      <c r="L176" s="2"/>
      <c r="M176" s="2"/>
      <c r="N176" s="2"/>
      <c r="O176" s="2"/>
      <c r="P176" s="2"/>
      <c r="Q176" s="2"/>
    </row>
    <row r="177" spans="1:17" ht="19" customHeight="1">
      <c r="A177" s="308" t="s">
        <v>6</v>
      </c>
      <c r="B177" s="21" t="s">
        <v>79</v>
      </c>
      <c r="C177" s="125" t="s">
        <v>80</v>
      </c>
      <c r="D177" s="120">
        <v>0</v>
      </c>
      <c r="E177" s="2"/>
      <c r="F177" s="2"/>
      <c r="G177" s="2"/>
      <c r="H177" s="2"/>
      <c r="I177" s="2"/>
      <c r="J177" s="2"/>
      <c r="K177" s="2"/>
      <c r="L177" s="2"/>
      <c r="M177" s="2"/>
      <c r="N177" s="2"/>
      <c r="O177" s="2"/>
      <c r="P177" s="2"/>
      <c r="Q177" s="2"/>
    </row>
    <row r="178" spans="1:17" ht="12" customHeight="1">
      <c r="A178" s="309"/>
      <c r="B178" s="21" t="s">
        <v>81</v>
      </c>
      <c r="C178" s="125">
        <v>1.6500000000000001E-2</v>
      </c>
      <c r="D178" s="121">
        <f>((C204+D175+D176)/D188)*C178</f>
        <v>0</v>
      </c>
      <c r="E178" s="2"/>
      <c r="F178" s="2"/>
      <c r="G178" s="2"/>
      <c r="H178" s="2"/>
      <c r="I178" s="2"/>
      <c r="J178" s="2"/>
      <c r="K178" s="2"/>
      <c r="L178" s="2"/>
      <c r="M178" s="2"/>
      <c r="N178" s="2"/>
      <c r="O178" s="2"/>
      <c r="P178" s="2"/>
      <c r="Q178" s="2"/>
    </row>
    <row r="179" spans="1:17" ht="12" customHeight="1">
      <c r="A179" s="309"/>
      <c r="B179" s="21" t="s">
        <v>82</v>
      </c>
      <c r="C179" s="125">
        <v>7.5999999999999998E-2</v>
      </c>
      <c r="D179" s="121">
        <f>((C204+D175+D176)/D188)*C179</f>
        <v>0</v>
      </c>
      <c r="E179" s="2"/>
      <c r="F179" s="2"/>
      <c r="G179" s="2"/>
      <c r="H179" s="2"/>
      <c r="I179" s="2"/>
      <c r="J179" s="2"/>
      <c r="K179" s="2"/>
      <c r="L179" s="2"/>
      <c r="M179" s="2"/>
      <c r="N179" s="2"/>
      <c r="O179" s="2"/>
      <c r="P179" s="2"/>
      <c r="Q179" s="2"/>
    </row>
    <row r="180" spans="1:17" ht="12" customHeight="1">
      <c r="A180" s="309"/>
      <c r="B180" s="21" t="s">
        <v>83</v>
      </c>
      <c r="C180" s="78">
        <v>0</v>
      </c>
      <c r="D180" s="120">
        <v>0</v>
      </c>
      <c r="E180" s="2"/>
      <c r="F180" s="2"/>
      <c r="G180" s="2"/>
      <c r="H180" s="2"/>
      <c r="I180" s="2"/>
      <c r="J180" s="2"/>
      <c r="K180" s="2"/>
      <c r="L180" s="2"/>
      <c r="M180" s="2"/>
      <c r="N180" s="2"/>
      <c r="O180" s="2"/>
      <c r="P180" s="2"/>
      <c r="Q180" s="2"/>
    </row>
    <row r="181" spans="1:17" ht="12" customHeight="1">
      <c r="A181" s="310"/>
      <c r="B181" s="21" t="s">
        <v>84</v>
      </c>
      <c r="C181" s="125">
        <v>0.05</v>
      </c>
      <c r="D181" s="121">
        <f>((C204+D175+D176)/D188)*C181</f>
        <v>0</v>
      </c>
      <c r="E181" s="2"/>
      <c r="F181" s="2"/>
      <c r="G181" s="2"/>
      <c r="H181" s="2"/>
      <c r="I181" s="2"/>
      <c r="J181" s="2"/>
      <c r="K181" s="2"/>
      <c r="L181" s="2"/>
      <c r="M181" s="2"/>
      <c r="N181" s="2"/>
      <c r="O181" s="2"/>
      <c r="P181" s="2"/>
      <c r="Q181" s="2"/>
    </row>
    <row r="182" spans="1:17" ht="15" customHeight="1">
      <c r="A182" s="15"/>
      <c r="B182" s="35" t="s">
        <v>85</v>
      </c>
      <c r="C182" s="125">
        <f>SUM(C178:C181)</f>
        <v>0.14250000000000002</v>
      </c>
      <c r="D182" s="120">
        <v>0</v>
      </c>
      <c r="E182" s="27"/>
      <c r="F182" s="2"/>
      <c r="G182" s="2"/>
      <c r="H182" s="2"/>
      <c r="I182" s="2"/>
      <c r="J182" s="2"/>
      <c r="K182" s="2"/>
    </row>
    <row r="183" spans="1:17" ht="15" customHeight="1">
      <c r="A183" s="252" t="s">
        <v>162</v>
      </c>
      <c r="B183" s="253"/>
      <c r="C183" s="254"/>
      <c r="D183" s="122">
        <f>SUM(D174:D182)</f>
        <v>0</v>
      </c>
      <c r="E183" s="27"/>
      <c r="F183" s="2"/>
      <c r="G183" s="2"/>
      <c r="H183" s="2"/>
      <c r="I183" s="2"/>
      <c r="J183" s="2"/>
      <c r="K183" s="2"/>
    </row>
    <row r="184" spans="1:17" ht="15" customHeight="1">
      <c r="A184" s="109" t="s">
        <v>129</v>
      </c>
      <c r="B184" s="109"/>
      <c r="C184" s="109"/>
      <c r="D184" s="109"/>
      <c r="E184" s="109"/>
      <c r="F184" s="109"/>
      <c r="G184" s="109"/>
      <c r="H184" s="109"/>
      <c r="I184" s="109"/>
      <c r="J184" s="109"/>
      <c r="K184" s="109"/>
    </row>
    <row r="185" spans="1:17" ht="82.5" customHeight="1">
      <c r="A185" s="247" t="s">
        <v>160</v>
      </c>
      <c r="B185" s="247"/>
      <c r="C185" s="247"/>
      <c r="D185" s="247"/>
      <c r="E185" s="98"/>
      <c r="F185" s="98"/>
      <c r="G185" s="98"/>
      <c r="H185" s="98"/>
      <c r="I185" s="98"/>
      <c r="J185" s="98"/>
      <c r="K185" s="98"/>
    </row>
    <row r="186" spans="1:17" ht="19" customHeight="1">
      <c r="A186" s="307" t="s">
        <v>159</v>
      </c>
      <c r="B186" s="307"/>
      <c r="C186" s="307"/>
      <c r="D186" s="319"/>
      <c r="E186" s="97"/>
      <c r="F186" s="97"/>
      <c r="G186" s="97"/>
      <c r="H186" s="97"/>
      <c r="I186" s="109"/>
      <c r="J186" s="109"/>
      <c r="K186" s="109"/>
    </row>
    <row r="187" spans="1:17" ht="15" customHeight="1" thickBot="1">
      <c r="A187" s="314"/>
      <c r="B187" s="315"/>
      <c r="C187" s="315"/>
      <c r="D187" s="2"/>
      <c r="E187" s="2"/>
      <c r="F187" s="2"/>
      <c r="G187" s="27"/>
      <c r="H187" s="2"/>
      <c r="I187" s="2"/>
      <c r="J187" s="2"/>
      <c r="K187" s="2"/>
    </row>
    <row r="188" spans="1:17" ht="15" customHeight="1" thickBot="1">
      <c r="A188" s="305" t="s">
        <v>161</v>
      </c>
      <c r="B188" s="305"/>
      <c r="C188" s="306"/>
      <c r="D188" s="134">
        <f>(1-(C182))</f>
        <v>0.85749999999999993</v>
      </c>
      <c r="E188" s="2"/>
      <c r="F188" s="2"/>
      <c r="G188" s="36"/>
      <c r="H188" s="2"/>
      <c r="I188" s="2"/>
      <c r="J188" s="2"/>
      <c r="K188" s="2"/>
    </row>
    <row r="189" spans="1:17" ht="15" customHeight="1">
      <c r="A189" s="247" t="s">
        <v>165</v>
      </c>
      <c r="B189" s="247"/>
      <c r="C189" s="247"/>
      <c r="D189" s="2"/>
      <c r="E189" s="2"/>
      <c r="F189" s="2"/>
      <c r="G189" s="36"/>
      <c r="H189" s="2"/>
      <c r="I189" s="2"/>
      <c r="J189" s="2"/>
      <c r="K189" s="2"/>
    </row>
    <row r="190" spans="1:17" ht="15" customHeight="1">
      <c r="A190" s="247" t="s">
        <v>166</v>
      </c>
      <c r="B190" s="247"/>
      <c r="C190" s="247"/>
      <c r="D190" s="2"/>
      <c r="E190" s="2"/>
      <c r="F190" s="2"/>
      <c r="G190" s="36"/>
      <c r="H190" s="2"/>
      <c r="I190" s="2"/>
      <c r="J190" s="2"/>
      <c r="K190" s="2"/>
    </row>
    <row r="191" spans="1:17" ht="15" customHeight="1">
      <c r="A191" s="247" t="s">
        <v>169</v>
      </c>
      <c r="B191" s="247"/>
      <c r="C191" s="247"/>
      <c r="D191" s="2"/>
      <c r="E191" s="2"/>
      <c r="F191" s="2"/>
      <c r="G191" s="36"/>
      <c r="H191" s="2"/>
      <c r="I191" s="2"/>
      <c r="J191" s="2"/>
      <c r="K191" s="2"/>
    </row>
    <row r="192" spans="1:17" ht="15" customHeight="1">
      <c r="A192" s="247" t="s">
        <v>170</v>
      </c>
      <c r="B192" s="247"/>
      <c r="C192" s="247"/>
      <c r="D192" s="2"/>
      <c r="E192" s="2"/>
      <c r="F192" s="2"/>
      <c r="G192" s="36"/>
      <c r="H192" s="2"/>
      <c r="I192" s="2"/>
      <c r="J192" s="2"/>
      <c r="K192" s="2"/>
    </row>
    <row r="193" spans="1:11" ht="15" customHeight="1">
      <c r="A193" s="247" t="s">
        <v>171</v>
      </c>
      <c r="B193" s="247"/>
      <c r="C193" s="247"/>
      <c r="D193" s="2"/>
      <c r="E193" s="2"/>
      <c r="F193" s="2"/>
      <c r="G193" s="36"/>
      <c r="H193" s="2"/>
      <c r="I193" s="2"/>
      <c r="J193" s="2"/>
      <c r="K193" s="2"/>
    </row>
    <row r="194" spans="1:11" ht="15" customHeight="1">
      <c r="A194" s="247" t="s">
        <v>167</v>
      </c>
      <c r="B194" s="247"/>
      <c r="C194" s="247"/>
      <c r="D194" s="2"/>
      <c r="E194" s="2"/>
      <c r="F194" s="2"/>
      <c r="G194" s="36"/>
      <c r="H194" s="2"/>
      <c r="I194" s="2"/>
      <c r="J194" s="2"/>
      <c r="K194" s="2"/>
    </row>
    <row r="195" spans="1:11" ht="15" customHeight="1">
      <c r="A195" s="247" t="s">
        <v>168</v>
      </c>
      <c r="B195" s="247"/>
      <c r="C195" s="247"/>
      <c r="D195" s="2"/>
      <c r="E195" s="2"/>
      <c r="F195" s="16"/>
      <c r="G195" s="2"/>
      <c r="H195" s="2"/>
      <c r="I195" s="2"/>
      <c r="J195" s="2"/>
      <c r="K195" s="2"/>
    </row>
    <row r="196" spans="1:11" ht="15" customHeight="1">
      <c r="A196" s="249" t="s">
        <v>86</v>
      </c>
      <c r="B196" s="250"/>
      <c r="C196" s="251"/>
      <c r="D196" s="34"/>
      <c r="E196" s="2"/>
      <c r="F196" s="16"/>
      <c r="G196" s="2"/>
      <c r="H196" s="2"/>
      <c r="I196" s="2"/>
      <c r="J196" s="2"/>
      <c r="K196" s="2"/>
    </row>
    <row r="197" spans="1:11" ht="15" customHeight="1">
      <c r="A197" s="2"/>
      <c r="B197" s="2"/>
      <c r="C197" s="2"/>
      <c r="D197" s="2"/>
      <c r="E197" s="2"/>
      <c r="F197" s="16"/>
      <c r="G197" s="2"/>
      <c r="H197" s="2"/>
      <c r="I197" s="2"/>
      <c r="J197" s="2"/>
      <c r="K197" s="2"/>
    </row>
    <row r="198" spans="1:11" ht="15" customHeight="1">
      <c r="A198" s="123"/>
      <c r="B198" s="124" t="s">
        <v>87</v>
      </c>
      <c r="C198" s="124" t="s">
        <v>17</v>
      </c>
      <c r="D198" s="2"/>
      <c r="E198" s="2"/>
      <c r="F198" s="16"/>
      <c r="G198" s="2"/>
      <c r="H198" s="2"/>
      <c r="I198" s="2"/>
      <c r="J198" s="2"/>
      <c r="K198" s="2"/>
    </row>
    <row r="199" spans="1:11" ht="15" customHeight="1">
      <c r="A199" s="16" t="s">
        <v>1</v>
      </c>
      <c r="B199" s="21" t="s">
        <v>88</v>
      </c>
      <c r="C199" s="206">
        <f>C46</f>
        <v>0</v>
      </c>
      <c r="D199" s="2"/>
      <c r="E199" s="2"/>
      <c r="F199" s="16"/>
      <c r="G199" s="2"/>
      <c r="H199" s="2"/>
      <c r="I199" s="2"/>
      <c r="J199" s="2"/>
      <c r="K199" s="2"/>
    </row>
    <row r="200" spans="1:11" ht="15" customHeight="1">
      <c r="A200" s="16" t="s">
        <v>3</v>
      </c>
      <c r="B200" s="21" t="s">
        <v>89</v>
      </c>
      <c r="C200" s="206">
        <f>C105</f>
        <v>0</v>
      </c>
      <c r="D200" s="2"/>
      <c r="E200" s="2"/>
      <c r="F200" s="16"/>
      <c r="G200" s="2"/>
      <c r="H200" s="2"/>
      <c r="I200" s="2"/>
      <c r="J200" s="2"/>
      <c r="K200" s="2"/>
    </row>
    <row r="201" spans="1:11" ht="15" customHeight="1">
      <c r="A201" s="16" t="s">
        <v>6</v>
      </c>
      <c r="B201" s="21" t="s">
        <v>51</v>
      </c>
      <c r="C201" s="206">
        <f>D116</f>
        <v>0</v>
      </c>
      <c r="D201" s="2"/>
      <c r="E201" s="2"/>
      <c r="F201" s="16"/>
      <c r="G201" s="2"/>
      <c r="H201" s="2"/>
      <c r="I201" s="2"/>
      <c r="J201" s="2"/>
      <c r="K201" s="2"/>
    </row>
    <row r="202" spans="1:11" ht="15" customHeight="1">
      <c r="A202" s="16" t="s">
        <v>8</v>
      </c>
      <c r="B202" s="21" t="s">
        <v>56</v>
      </c>
      <c r="C202" s="206">
        <f>C154</f>
        <v>0</v>
      </c>
      <c r="D202" s="2"/>
      <c r="E202" s="2"/>
      <c r="F202" s="16"/>
      <c r="G202" s="2"/>
      <c r="H202" s="2"/>
      <c r="I202" s="2"/>
      <c r="J202" s="2"/>
      <c r="K202" s="2"/>
    </row>
    <row r="203" spans="1:11" ht="15" customHeight="1">
      <c r="A203" s="16" t="s">
        <v>21</v>
      </c>
      <c r="B203" s="21" t="s">
        <v>90</v>
      </c>
      <c r="C203" s="206">
        <f>C165</f>
        <v>0</v>
      </c>
      <c r="D203" s="2"/>
      <c r="E203" s="2"/>
      <c r="F203" s="16"/>
      <c r="G203" s="2"/>
      <c r="H203" s="2"/>
      <c r="I203" s="2"/>
      <c r="J203" s="2"/>
      <c r="K203" s="2"/>
    </row>
    <row r="204" spans="1:11" ht="15" customHeight="1">
      <c r="A204" s="293" t="s">
        <v>217</v>
      </c>
      <c r="B204" s="294"/>
      <c r="C204" s="207">
        <f>SUM(C199:C203)</f>
        <v>0</v>
      </c>
      <c r="D204" s="2"/>
      <c r="E204" s="2"/>
      <c r="F204" s="16"/>
      <c r="G204" s="2"/>
      <c r="H204" s="2"/>
      <c r="I204" s="2"/>
      <c r="J204" s="2"/>
      <c r="K204" s="2"/>
    </row>
    <row r="205" spans="1:11" ht="15" customHeight="1">
      <c r="A205" s="16" t="s">
        <v>23</v>
      </c>
      <c r="B205" s="21" t="s">
        <v>91</v>
      </c>
      <c r="C205" s="206">
        <f>D183</f>
        <v>0</v>
      </c>
      <c r="D205" s="2"/>
      <c r="E205" s="2"/>
      <c r="F205" s="16"/>
      <c r="G205" s="27"/>
      <c r="H205" s="2"/>
      <c r="I205" s="2"/>
      <c r="J205" s="2"/>
      <c r="K205" s="2"/>
    </row>
    <row r="206" spans="1:11" ht="15" customHeight="1">
      <c r="A206" s="295" t="s">
        <v>218</v>
      </c>
      <c r="B206" s="296"/>
      <c r="C206" s="208">
        <f>ROUNDDOWN(C204+C205,2)</f>
        <v>0</v>
      </c>
      <c r="D206" s="2"/>
      <c r="E206" s="2"/>
      <c r="F206" s="16"/>
      <c r="G206" s="2"/>
      <c r="H206" s="2"/>
      <c r="I206" s="2"/>
      <c r="J206" s="2"/>
      <c r="K206" s="2"/>
    </row>
    <row r="207" spans="1:11" ht="15" customHeight="1">
      <c r="A207" s="37"/>
      <c r="B207" s="37"/>
      <c r="C207" s="38"/>
      <c r="D207" s="2"/>
      <c r="E207" s="2"/>
      <c r="F207" s="39"/>
      <c r="G207" s="2"/>
      <c r="H207" s="2"/>
      <c r="I207" s="2"/>
      <c r="J207" s="2"/>
      <c r="K207" s="2"/>
    </row>
    <row r="208" spans="1:11" ht="15" customHeight="1">
      <c r="A208" s="249" t="s">
        <v>92</v>
      </c>
      <c r="B208" s="250"/>
      <c r="C208" s="250"/>
      <c r="D208" s="250"/>
      <c r="E208" s="250"/>
      <c r="F208" s="250"/>
      <c r="G208" s="250"/>
      <c r="H208" s="251"/>
      <c r="I208" s="2"/>
      <c r="J208" s="2"/>
      <c r="K208" s="2"/>
    </row>
    <row r="209" spans="1:11" ht="15" customHeight="1">
      <c r="A209" s="20"/>
      <c r="B209" s="20"/>
      <c r="C209" s="40"/>
      <c r="D209" s="2"/>
      <c r="E209" s="41"/>
      <c r="F209" s="41"/>
      <c r="G209" s="2"/>
      <c r="H209" s="2"/>
      <c r="I209" s="2"/>
      <c r="J209" s="2"/>
      <c r="K209" s="2"/>
    </row>
    <row r="210" spans="1:11" ht="28.5" customHeight="1">
      <c r="A210" s="297" t="s">
        <v>93</v>
      </c>
      <c r="B210" s="298"/>
      <c r="C210" s="301" t="s">
        <v>163</v>
      </c>
      <c r="D210" s="301" t="s">
        <v>164</v>
      </c>
      <c r="E210" s="155" t="s">
        <v>219</v>
      </c>
      <c r="F210" s="301" t="s">
        <v>94</v>
      </c>
      <c r="G210" s="303" t="s">
        <v>95</v>
      </c>
      <c r="H210" s="155" t="s">
        <v>220</v>
      </c>
      <c r="I210" s="2"/>
      <c r="J210" s="2"/>
      <c r="K210" s="2"/>
    </row>
    <row r="211" spans="1:11" ht="27" customHeight="1">
      <c r="A211" s="299"/>
      <c r="B211" s="300"/>
      <c r="C211" s="302"/>
      <c r="D211" s="302"/>
      <c r="E211" s="156" t="s">
        <v>96</v>
      </c>
      <c r="F211" s="302"/>
      <c r="G211" s="304"/>
      <c r="H211" s="156" t="s">
        <v>97</v>
      </c>
      <c r="I211" s="2"/>
      <c r="J211" s="2"/>
      <c r="K211" s="2"/>
    </row>
    <row r="212" spans="1:11" ht="15.5">
      <c r="A212" s="16" t="s">
        <v>98</v>
      </c>
      <c r="B212" s="24" t="str">
        <f>C24</f>
        <v>ASSISTENTE ADMINISTRATIVO SEM PERICULOSIDADE</v>
      </c>
      <c r="C212" s="206">
        <f>C206</f>
        <v>0</v>
      </c>
      <c r="D212" s="24">
        <v>1</v>
      </c>
      <c r="E212" s="206">
        <f>C212*D212</f>
        <v>0</v>
      </c>
      <c r="F212" s="21"/>
      <c r="G212" s="174">
        <v>8</v>
      </c>
      <c r="H212" s="206">
        <f>E212*G212</f>
        <v>0</v>
      </c>
      <c r="I212" s="2"/>
      <c r="J212" s="2"/>
      <c r="K212" s="2"/>
    </row>
    <row r="213" spans="1:11" ht="15" customHeight="1">
      <c r="A213" s="279"/>
      <c r="B213" s="280"/>
      <c r="C213" s="280"/>
      <c r="D213" s="280"/>
      <c r="E213" s="280"/>
      <c r="F213" s="280"/>
      <c r="G213" s="280"/>
      <c r="H213" s="261"/>
      <c r="I213" s="2"/>
      <c r="J213" s="2"/>
      <c r="K213" s="2"/>
    </row>
    <row r="214" spans="1:11" ht="15" customHeight="1">
      <c r="A214" s="20"/>
      <c r="B214" s="20"/>
      <c r="C214" s="40"/>
      <c r="D214" s="2"/>
      <c r="E214" s="41"/>
      <c r="F214" s="41"/>
      <c r="G214" s="2"/>
      <c r="H214" s="2"/>
      <c r="I214" s="2"/>
      <c r="J214" s="2"/>
      <c r="K214" s="2"/>
    </row>
    <row r="215" spans="1:11" ht="15" customHeight="1">
      <c r="A215" s="249" t="s">
        <v>99</v>
      </c>
      <c r="B215" s="250"/>
      <c r="C215" s="251"/>
      <c r="D215" s="2"/>
      <c r="E215" s="41"/>
      <c r="F215" s="41"/>
      <c r="G215" s="2"/>
      <c r="H215" s="2"/>
      <c r="I215" s="2"/>
      <c r="J215" s="2"/>
      <c r="K215" s="2"/>
    </row>
    <row r="216" spans="1:11" ht="15" customHeight="1">
      <c r="A216" s="2"/>
      <c r="B216" s="2"/>
      <c r="C216" s="2"/>
      <c r="D216" s="2"/>
      <c r="E216" s="2"/>
      <c r="F216" s="2"/>
      <c r="G216" s="2"/>
      <c r="H216" s="2"/>
      <c r="I216" s="2"/>
      <c r="J216" s="2"/>
      <c r="K216" s="2"/>
    </row>
    <row r="217" spans="1:11" ht="15" customHeight="1">
      <c r="A217" s="274" t="s">
        <v>100</v>
      </c>
      <c r="B217" s="275"/>
      <c r="C217" s="276"/>
      <c r="D217" s="2"/>
      <c r="E217" s="2"/>
      <c r="F217" s="2"/>
      <c r="G217" s="2"/>
      <c r="H217" s="2"/>
      <c r="I217" s="2"/>
      <c r="J217" s="2"/>
      <c r="K217" s="2"/>
    </row>
    <row r="218" spans="1:11" ht="15" customHeight="1">
      <c r="A218" s="21"/>
      <c r="B218" s="22" t="s">
        <v>101</v>
      </c>
      <c r="C218" s="16" t="s">
        <v>102</v>
      </c>
      <c r="D218" s="2"/>
      <c r="E218" s="2"/>
      <c r="F218" s="2"/>
      <c r="G218" s="227"/>
      <c r="H218" s="227"/>
    </row>
    <row r="219" spans="1:11" ht="15" customHeight="1">
      <c r="A219" s="16" t="s">
        <v>1</v>
      </c>
      <c r="B219" s="21" t="s">
        <v>103</v>
      </c>
      <c r="C219" s="206">
        <f>C212</f>
        <v>0</v>
      </c>
      <c r="D219" s="2"/>
      <c r="E219" s="2"/>
      <c r="F219" s="2"/>
      <c r="G219" s="67"/>
      <c r="H219" s="2"/>
    </row>
    <row r="220" spans="1:11" ht="15" customHeight="1">
      <c r="A220" s="16" t="s">
        <v>3</v>
      </c>
      <c r="B220" s="21" t="s">
        <v>104</v>
      </c>
      <c r="C220" s="206">
        <f>H212</f>
        <v>0</v>
      </c>
      <c r="D220" s="2"/>
      <c r="E220" s="2"/>
      <c r="F220" s="2"/>
      <c r="G220" s="67"/>
      <c r="H220" s="2"/>
    </row>
    <row r="221" spans="1:11" ht="46" customHeight="1">
      <c r="A221" s="126" t="s">
        <v>6</v>
      </c>
      <c r="B221" s="224" t="s">
        <v>256</v>
      </c>
      <c r="C221" s="217">
        <f>H212*12</f>
        <v>0</v>
      </c>
      <c r="D221" s="226"/>
      <c r="E221" s="2"/>
      <c r="F221" s="2"/>
      <c r="G221" s="2"/>
      <c r="H221" s="2"/>
    </row>
    <row r="222" spans="1:11" ht="15" customHeight="1">
      <c r="B222" s="218"/>
    </row>
    <row r="229" spans="1:6" ht="15" customHeight="1">
      <c r="A229" s="266"/>
      <c r="B229" s="266"/>
      <c r="C229" s="266"/>
      <c r="D229" s="266"/>
      <c r="E229" s="266"/>
      <c r="F229" s="266"/>
    </row>
    <row r="230" spans="1:6" ht="15" customHeight="1">
      <c r="A230" s="266"/>
      <c r="B230" s="266"/>
      <c r="C230" s="266"/>
      <c r="D230" s="266"/>
      <c r="E230" s="266"/>
      <c r="F230" s="266"/>
    </row>
    <row r="231" spans="1:6" ht="15" customHeight="1">
      <c r="A231" s="266"/>
      <c r="B231" s="266"/>
      <c r="C231" s="266"/>
      <c r="D231" s="266"/>
      <c r="E231" s="266"/>
      <c r="F231" s="266"/>
    </row>
    <row r="232" spans="1:6" ht="15" customHeight="1">
      <c r="A232" s="266"/>
      <c r="B232" s="266"/>
      <c r="C232" s="266"/>
      <c r="D232" s="266"/>
      <c r="E232" s="266"/>
      <c r="F232" s="266"/>
    </row>
    <row r="233" spans="1:6" ht="15" customHeight="1">
      <c r="A233" s="266"/>
      <c r="B233" s="266"/>
      <c r="C233" s="266"/>
      <c r="D233" s="266"/>
      <c r="E233" s="266"/>
      <c r="F233" s="266"/>
    </row>
  </sheetData>
  <mergeCells count="105">
    <mergeCell ref="A192:C192"/>
    <mergeCell ref="A193:C193"/>
    <mergeCell ref="A194:C194"/>
    <mergeCell ref="A195:C195"/>
    <mergeCell ref="A196:C196"/>
    <mergeCell ref="A204:B204"/>
    <mergeCell ref="A187:C187"/>
    <mergeCell ref="A232:F232"/>
    <mergeCell ref="A188:C188"/>
    <mergeCell ref="A189:C189"/>
    <mergeCell ref="A190:C190"/>
    <mergeCell ref="A191:C191"/>
    <mergeCell ref="A233:F233"/>
    <mergeCell ref="A213:H213"/>
    <mergeCell ref="A215:C215"/>
    <mergeCell ref="A217:C217"/>
    <mergeCell ref="A229:F229"/>
    <mergeCell ref="A230:F230"/>
    <mergeCell ref="A231:F231"/>
    <mergeCell ref="A206:B206"/>
    <mergeCell ref="A208:H208"/>
    <mergeCell ref="A210:B211"/>
    <mergeCell ref="C210:C211"/>
    <mergeCell ref="D210:D211"/>
    <mergeCell ref="F210:F211"/>
    <mergeCell ref="G210:G211"/>
    <mergeCell ref="A170:D170"/>
    <mergeCell ref="A172:D172"/>
    <mergeCell ref="A177:A181"/>
    <mergeCell ref="A183:C183"/>
    <mergeCell ref="A185:D185"/>
    <mergeCell ref="A186:D186"/>
    <mergeCell ref="A156:C156"/>
    <mergeCell ref="A165:B165"/>
    <mergeCell ref="A166:C166"/>
    <mergeCell ref="A167:H167"/>
    <mergeCell ref="A168:D168"/>
    <mergeCell ref="A169:C169"/>
    <mergeCell ref="A142:D142"/>
    <mergeCell ref="A143:D143"/>
    <mergeCell ref="A145:D145"/>
    <mergeCell ref="A148:C148"/>
    <mergeCell ref="A150:C150"/>
    <mergeCell ref="A154:B154"/>
    <mergeCell ref="A126:D126"/>
    <mergeCell ref="A128:D128"/>
    <mergeCell ref="A136:B136"/>
    <mergeCell ref="A139:D139"/>
    <mergeCell ref="A140:D140"/>
    <mergeCell ref="A141:D141"/>
    <mergeCell ref="A116:B116"/>
    <mergeCell ref="A119:D119"/>
    <mergeCell ref="A120:D120"/>
    <mergeCell ref="A121:D121"/>
    <mergeCell ref="A122:D122"/>
    <mergeCell ref="A123:D123"/>
    <mergeCell ref="A124:D124"/>
    <mergeCell ref="A96:C96"/>
    <mergeCell ref="A97:C97"/>
    <mergeCell ref="A98:C98"/>
    <mergeCell ref="A100:C100"/>
    <mergeCell ref="A105:B105"/>
    <mergeCell ref="A107:D107"/>
    <mergeCell ref="A82:D82"/>
    <mergeCell ref="A83:D83"/>
    <mergeCell ref="A84:D84"/>
    <mergeCell ref="A85:D85"/>
    <mergeCell ref="A87:C87"/>
    <mergeCell ref="A93:B93"/>
    <mergeCell ref="A79:D79"/>
    <mergeCell ref="A80:D80"/>
    <mergeCell ref="A81:D81"/>
    <mergeCell ref="A58:B58"/>
    <mergeCell ref="A60:D60"/>
    <mergeCell ref="A61:D61"/>
    <mergeCell ref="A62:D62"/>
    <mergeCell ref="A64:D64"/>
    <mergeCell ref="A74:B74"/>
    <mergeCell ref="A50:C50"/>
    <mergeCell ref="A52:D52"/>
    <mergeCell ref="A54:D54"/>
    <mergeCell ref="A34:K34"/>
    <mergeCell ref="A35:K35"/>
    <mergeCell ref="A38:C38"/>
    <mergeCell ref="A76:K76"/>
    <mergeCell ref="A77:D77"/>
    <mergeCell ref="A78:D78"/>
    <mergeCell ref="A5:C5"/>
    <mergeCell ref="A6:C6"/>
    <mergeCell ref="A7:C7"/>
    <mergeCell ref="A9:C9"/>
    <mergeCell ref="A11:C11"/>
    <mergeCell ref="A13:B13"/>
    <mergeCell ref="A46:B46"/>
    <mergeCell ref="A48:C48"/>
    <mergeCell ref="A49:C49"/>
    <mergeCell ref="A31:K31"/>
    <mergeCell ref="A32:K32"/>
    <mergeCell ref="A33:K33"/>
    <mergeCell ref="A14:B14"/>
    <mergeCell ref="A15:B15"/>
    <mergeCell ref="A17:C17"/>
    <mergeCell ref="A23:C23"/>
    <mergeCell ref="A29:C29"/>
    <mergeCell ref="A30:K30"/>
  </mergeCells>
  <pageMargins left="0.70866141732283472" right="0.11811023622047245" top="0.39370078740157483" bottom="0.39370078740157483" header="0" footer="0"/>
  <pageSetup paperSize="9" scale="6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E2EB4-40A8-4528-8E1E-DE13D43B8C3F}">
  <sheetPr>
    <pageSetUpPr fitToPage="1"/>
  </sheetPr>
  <dimension ref="A2:Q233"/>
  <sheetViews>
    <sheetView showGridLines="0" zoomScaleNormal="100" workbookViewId="0">
      <selection activeCell="A11" sqref="A11:C11"/>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257" t="s">
        <v>117</v>
      </c>
      <c r="B5" s="257"/>
      <c r="C5" s="257"/>
    </row>
    <row r="6" spans="1:17" ht="15" customHeight="1">
      <c r="A6" s="257" t="s">
        <v>118</v>
      </c>
      <c r="B6" s="257"/>
      <c r="C6" s="257"/>
    </row>
    <row r="7" spans="1:17" ht="15" customHeight="1">
      <c r="A7" s="257" t="s">
        <v>123</v>
      </c>
      <c r="B7" s="257"/>
      <c r="C7" s="257"/>
    </row>
    <row r="8" spans="1:17" ht="12" customHeight="1">
      <c r="A8" s="3"/>
      <c r="B8" s="3"/>
      <c r="C8" s="3"/>
      <c r="D8" s="2"/>
      <c r="E8" s="2"/>
      <c r="F8" s="2"/>
      <c r="G8" s="2"/>
      <c r="H8" s="2"/>
      <c r="I8" s="2"/>
      <c r="J8" s="2"/>
      <c r="K8" s="2"/>
      <c r="L8" s="2"/>
      <c r="M8" s="2"/>
      <c r="N8" s="2"/>
      <c r="O8" s="2"/>
      <c r="P8" s="2"/>
    </row>
    <row r="9" spans="1:17" ht="19" customHeight="1">
      <c r="A9" s="264" t="s">
        <v>194</v>
      </c>
      <c r="B9" s="264"/>
      <c r="C9" s="264"/>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31" customHeight="1">
      <c r="A11" s="265" t="s">
        <v>242</v>
      </c>
      <c r="B11" s="265"/>
      <c r="C11" s="265"/>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260" t="s">
        <v>252</v>
      </c>
      <c r="B13" s="261"/>
      <c r="C13" s="6"/>
      <c r="D13" s="4"/>
      <c r="E13" s="2"/>
      <c r="F13" s="2"/>
      <c r="G13" s="2"/>
      <c r="H13" s="2"/>
      <c r="I13" s="2"/>
      <c r="J13" s="2"/>
      <c r="K13" s="2"/>
      <c r="L13" s="2"/>
      <c r="M13" s="2"/>
      <c r="N13" s="2"/>
      <c r="O13" s="2"/>
      <c r="P13" s="2"/>
      <c r="Q13" s="2"/>
    </row>
    <row r="14" spans="1:17" ht="12" customHeight="1">
      <c r="A14" s="260" t="s">
        <v>265</v>
      </c>
      <c r="B14" s="261"/>
      <c r="C14" s="7"/>
      <c r="D14" s="4"/>
      <c r="E14" s="2"/>
      <c r="F14" s="2"/>
      <c r="G14" s="2"/>
      <c r="H14" s="2"/>
      <c r="I14" s="2"/>
      <c r="J14" s="2"/>
      <c r="K14" s="2"/>
      <c r="L14" s="2"/>
      <c r="M14" s="2"/>
      <c r="N14" s="2"/>
      <c r="O14" s="2"/>
      <c r="P14" s="2"/>
      <c r="Q14" s="2"/>
    </row>
    <row r="15" spans="1:17" ht="12" customHeight="1">
      <c r="A15" s="260" t="s">
        <v>121</v>
      </c>
      <c r="B15" s="261"/>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262" t="s">
        <v>0</v>
      </c>
      <c r="B17" s="263"/>
      <c r="C17" s="263"/>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262" t="s">
        <v>10</v>
      </c>
      <c r="B23" s="263"/>
      <c r="C23" s="263"/>
      <c r="D23" s="2"/>
      <c r="E23" s="2"/>
      <c r="F23" s="2"/>
      <c r="G23" s="2"/>
      <c r="H23" s="2"/>
      <c r="I23" s="2"/>
      <c r="J23" s="2"/>
      <c r="K23" s="2"/>
      <c r="L23" s="2"/>
      <c r="M23" s="2"/>
      <c r="N23" s="2"/>
      <c r="O23" s="2"/>
      <c r="P23" s="2"/>
      <c r="Q23" s="2"/>
    </row>
    <row r="24" spans="1:17" ht="37" customHeight="1">
      <c r="A24" s="73">
        <v>1</v>
      </c>
      <c r="B24" s="15" t="s">
        <v>11</v>
      </c>
      <c r="C24" s="16" t="str">
        <f>A11</f>
        <v>ASSISTENTE ADMINISTRATIVO III COM PERICULOSIDADE</v>
      </c>
      <c r="D24" s="2"/>
      <c r="E24" s="2"/>
      <c r="F24" s="2"/>
      <c r="G24" s="2"/>
      <c r="H24" s="2"/>
      <c r="I24" s="2"/>
      <c r="J24" s="2"/>
      <c r="K24" s="2"/>
      <c r="L24" s="2"/>
      <c r="M24" s="2"/>
      <c r="N24" s="2"/>
      <c r="O24" s="2"/>
      <c r="P24" s="2"/>
      <c r="Q24" s="2"/>
    </row>
    <row r="25" spans="1:17" ht="12" customHeight="1">
      <c r="A25" s="73">
        <v>2</v>
      </c>
      <c r="B25" s="15" t="s">
        <v>12</v>
      </c>
      <c r="C25" s="73" t="s">
        <v>176</v>
      </c>
      <c r="D25" s="2"/>
      <c r="E25" s="2"/>
      <c r="F25" s="2"/>
      <c r="G25" s="17"/>
      <c r="H25" s="2"/>
      <c r="I25" s="2"/>
      <c r="J25" s="2"/>
      <c r="K25" s="2"/>
      <c r="L25" s="2"/>
      <c r="M25" s="2"/>
      <c r="N25" s="2"/>
      <c r="O25" s="2"/>
      <c r="P25" s="2"/>
      <c r="Q25" s="2"/>
    </row>
    <row r="26" spans="1:17" ht="12" customHeight="1">
      <c r="A26" s="73">
        <v>3</v>
      </c>
      <c r="B26" s="15" t="s">
        <v>113</v>
      </c>
      <c r="C26" s="76">
        <v>0</v>
      </c>
      <c r="D26" s="2"/>
      <c r="E26" s="2"/>
      <c r="F26" s="2"/>
      <c r="G26" s="2"/>
      <c r="H26" s="2"/>
      <c r="I26" s="2"/>
      <c r="J26" s="2"/>
      <c r="K26" s="2"/>
      <c r="L26" s="2"/>
      <c r="M26" s="2"/>
      <c r="N26" s="2"/>
      <c r="O26" s="2"/>
      <c r="P26" s="2"/>
      <c r="Q26" s="2"/>
    </row>
    <row r="27" spans="1:17" ht="36" customHeight="1">
      <c r="A27" s="73">
        <v>4</v>
      </c>
      <c r="B27" s="15" t="s">
        <v>13</v>
      </c>
      <c r="C27" s="24" t="str">
        <f>C24</f>
        <v>ASSISTENTE ADMINISTRATIVO III COM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7"/>
      <c r="B29" s="278"/>
      <c r="C29" s="278"/>
      <c r="D29" s="19"/>
      <c r="E29" s="2"/>
      <c r="F29" s="2"/>
      <c r="G29" s="2"/>
      <c r="H29" s="2"/>
      <c r="I29" s="2"/>
      <c r="J29" s="2"/>
      <c r="K29" s="2"/>
      <c r="L29" s="2"/>
      <c r="M29" s="2"/>
      <c r="N29" s="2"/>
      <c r="O29" s="2"/>
      <c r="P29" s="2"/>
      <c r="Q29" s="2"/>
    </row>
    <row r="30" spans="1:17" ht="12" customHeight="1">
      <c r="A30" s="258" t="s">
        <v>129</v>
      </c>
      <c r="B30" s="258"/>
      <c r="C30" s="258"/>
      <c r="D30" s="258"/>
      <c r="E30" s="258"/>
      <c r="F30" s="258"/>
      <c r="G30" s="258"/>
      <c r="H30" s="258"/>
      <c r="I30" s="258"/>
      <c r="J30" s="258"/>
      <c r="K30" s="258"/>
      <c r="L30" s="2"/>
      <c r="M30" s="2"/>
      <c r="N30" s="2"/>
      <c r="O30" s="2"/>
      <c r="P30" s="2"/>
      <c r="Q30" s="2"/>
    </row>
    <row r="31" spans="1:17" ht="12" customHeight="1">
      <c r="A31" s="259" t="s">
        <v>131</v>
      </c>
      <c r="B31" s="259"/>
      <c r="C31" s="259"/>
      <c r="D31" s="259"/>
      <c r="E31" s="259"/>
      <c r="F31" s="259"/>
      <c r="G31" s="259"/>
      <c r="H31" s="259"/>
      <c r="I31" s="259"/>
      <c r="J31" s="259"/>
      <c r="K31" s="259"/>
      <c r="L31" s="2"/>
      <c r="M31" s="2"/>
      <c r="N31" s="2"/>
      <c r="O31" s="2"/>
      <c r="P31" s="2"/>
      <c r="Q31" s="2"/>
    </row>
    <row r="32" spans="1:17" ht="12" customHeight="1">
      <c r="A32" s="259" t="s">
        <v>132</v>
      </c>
      <c r="B32" s="259"/>
      <c r="C32" s="259"/>
      <c r="D32" s="259"/>
      <c r="E32" s="259"/>
      <c r="F32" s="259"/>
      <c r="G32" s="259"/>
      <c r="H32" s="259"/>
      <c r="I32" s="259"/>
      <c r="J32" s="259"/>
      <c r="K32" s="259"/>
      <c r="L32" s="2"/>
      <c r="M32" s="2"/>
      <c r="N32" s="2"/>
      <c r="O32" s="2"/>
      <c r="P32" s="2"/>
      <c r="Q32" s="2"/>
    </row>
    <row r="33" spans="1:17" ht="12" customHeight="1">
      <c r="A33" s="289" t="s">
        <v>130</v>
      </c>
      <c r="B33" s="289"/>
      <c r="C33" s="289"/>
      <c r="D33" s="289"/>
      <c r="E33" s="289"/>
      <c r="F33" s="289"/>
      <c r="G33" s="289"/>
      <c r="H33" s="289"/>
      <c r="I33" s="289"/>
      <c r="J33" s="289"/>
      <c r="K33" s="289"/>
      <c r="L33" s="2"/>
      <c r="M33" s="2"/>
      <c r="N33" s="2"/>
      <c r="O33" s="2"/>
      <c r="P33" s="2"/>
      <c r="Q33" s="2"/>
    </row>
    <row r="34" spans="1:17" ht="12" customHeight="1">
      <c r="A34" s="290" t="s">
        <v>243</v>
      </c>
      <c r="B34" s="290"/>
      <c r="C34" s="290"/>
      <c r="D34" s="290"/>
      <c r="E34" s="290"/>
      <c r="F34" s="290"/>
      <c r="G34" s="290"/>
      <c r="H34" s="290"/>
      <c r="I34" s="290"/>
      <c r="J34" s="290"/>
      <c r="K34" s="290"/>
      <c r="L34" s="2"/>
      <c r="M34" s="2"/>
      <c r="N34" s="2"/>
      <c r="O34" s="2"/>
      <c r="P34" s="2"/>
      <c r="Q34" s="2"/>
    </row>
    <row r="35" spans="1:17" ht="12" customHeight="1">
      <c r="A35" s="290" t="s">
        <v>133</v>
      </c>
      <c r="B35" s="290"/>
      <c r="C35" s="290"/>
      <c r="D35" s="290"/>
      <c r="E35" s="290"/>
      <c r="F35" s="290"/>
      <c r="G35" s="290"/>
      <c r="H35" s="290"/>
      <c r="I35" s="290"/>
      <c r="J35" s="290"/>
      <c r="K35" s="290"/>
      <c r="L35" s="2"/>
      <c r="M35" s="2"/>
      <c r="N35" s="2"/>
      <c r="O35" s="2"/>
      <c r="P35" s="2"/>
      <c r="Q35" s="2"/>
    </row>
    <row r="36" spans="1:17" ht="12" customHeight="1">
      <c r="A36" s="13"/>
      <c r="D36" s="19"/>
      <c r="E36" s="2"/>
      <c r="F36" s="2"/>
      <c r="G36" s="2"/>
      <c r="H36" s="2"/>
      <c r="I36" s="2"/>
      <c r="J36" s="2"/>
      <c r="K36" s="2"/>
      <c r="L36" s="2"/>
      <c r="M36" s="2"/>
      <c r="N36" s="2"/>
      <c r="O36" s="2"/>
      <c r="P36" s="2"/>
      <c r="Q36" s="2"/>
    </row>
    <row r="37" spans="1:17" ht="12" customHeight="1">
      <c r="A37" s="13"/>
      <c r="D37" s="19"/>
      <c r="E37" s="2"/>
      <c r="F37" s="2"/>
      <c r="G37" s="2"/>
      <c r="H37" s="2"/>
      <c r="I37" s="2"/>
      <c r="J37" s="2"/>
      <c r="K37" s="2"/>
      <c r="L37" s="2"/>
      <c r="M37" s="2"/>
      <c r="N37" s="2"/>
      <c r="O37" s="2"/>
      <c r="P37" s="2"/>
      <c r="Q37" s="2"/>
    </row>
    <row r="38" spans="1:17" ht="19" customHeight="1">
      <c r="A38" s="249" t="s">
        <v>15</v>
      </c>
      <c r="B38" s="250"/>
      <c r="C38" s="251"/>
      <c r="D38" s="2"/>
      <c r="E38" s="2"/>
      <c r="F38" s="2"/>
      <c r="G38" s="2"/>
      <c r="H38" s="2"/>
      <c r="I38" s="2"/>
      <c r="J38" s="2"/>
      <c r="K38" s="2"/>
      <c r="L38" s="2"/>
      <c r="M38" s="2"/>
      <c r="N38" s="2"/>
      <c r="O38" s="2"/>
      <c r="P38" s="2"/>
      <c r="Q38" s="2"/>
    </row>
    <row r="39" spans="1:17" ht="12" customHeight="1">
      <c r="A39" s="16">
        <v>1</v>
      </c>
      <c r="B39" s="16" t="s">
        <v>16</v>
      </c>
      <c r="C39" s="16" t="s">
        <v>17</v>
      </c>
      <c r="D39" s="2"/>
      <c r="E39" s="2"/>
      <c r="F39" s="2"/>
      <c r="G39" s="2"/>
      <c r="H39" s="2"/>
      <c r="I39" s="2"/>
      <c r="J39" s="2"/>
      <c r="K39" s="2"/>
      <c r="L39" s="2"/>
      <c r="M39" s="2"/>
      <c r="N39" s="2"/>
      <c r="O39" s="2"/>
      <c r="P39" s="2"/>
      <c r="Q39" s="2"/>
    </row>
    <row r="40" spans="1:17" ht="12" customHeight="1">
      <c r="A40" s="24" t="s">
        <v>1</v>
      </c>
      <c r="B40" s="15" t="s">
        <v>18</v>
      </c>
      <c r="C40" s="77">
        <f>C26</f>
        <v>0</v>
      </c>
      <c r="D40" s="2"/>
      <c r="E40" s="67"/>
      <c r="F40" s="2"/>
      <c r="G40" s="67"/>
      <c r="H40" s="2"/>
      <c r="I40" s="2"/>
      <c r="J40" s="2"/>
      <c r="K40" s="2"/>
      <c r="L40" s="2"/>
      <c r="M40" s="2"/>
      <c r="N40" s="2"/>
      <c r="O40" s="2"/>
      <c r="P40" s="2"/>
      <c r="Q40" s="2"/>
    </row>
    <row r="41" spans="1:17" ht="25" customHeight="1">
      <c r="A41" s="24" t="s">
        <v>3</v>
      </c>
      <c r="B41" s="220" t="s">
        <v>247</v>
      </c>
      <c r="C41" s="77">
        <f>(C40/100)*30</f>
        <v>0</v>
      </c>
      <c r="D41" s="67"/>
      <c r="E41" s="2"/>
      <c r="F41" s="2"/>
      <c r="G41" s="67"/>
      <c r="H41" s="2"/>
      <c r="I41" s="2"/>
      <c r="J41" s="2"/>
      <c r="K41" s="2"/>
      <c r="L41" s="2"/>
      <c r="M41" s="2"/>
      <c r="N41" s="2"/>
      <c r="O41" s="2"/>
      <c r="P41" s="2"/>
      <c r="Q41" s="2"/>
    </row>
    <row r="42" spans="1:17" ht="12" customHeight="1">
      <c r="A42" s="24" t="s">
        <v>6</v>
      </c>
      <c r="B42" s="15" t="s">
        <v>19</v>
      </c>
      <c r="C42" s="78">
        <v>0</v>
      </c>
      <c r="D42" s="2"/>
      <c r="E42" s="2"/>
      <c r="F42" s="2"/>
      <c r="G42" s="2"/>
      <c r="H42" s="2"/>
      <c r="I42" s="2"/>
      <c r="J42" s="2"/>
      <c r="K42" s="2"/>
      <c r="L42" s="2"/>
      <c r="M42" s="2"/>
      <c r="N42" s="2"/>
      <c r="O42" s="2"/>
      <c r="P42" s="2"/>
      <c r="Q42" s="2"/>
    </row>
    <row r="43" spans="1:17" ht="12" customHeight="1">
      <c r="A43" s="24" t="s">
        <v>8</v>
      </c>
      <c r="B43" s="15" t="s">
        <v>20</v>
      </c>
      <c r="C43" s="78">
        <v>0</v>
      </c>
      <c r="D43" s="2"/>
      <c r="E43" s="2"/>
      <c r="F43" s="2"/>
      <c r="G43" s="2"/>
      <c r="H43" s="2"/>
      <c r="I43" s="2"/>
      <c r="J43" s="2"/>
      <c r="K43" s="2"/>
      <c r="L43" s="2"/>
      <c r="M43" s="2"/>
      <c r="N43" s="2"/>
      <c r="O43" s="2"/>
      <c r="P43" s="2"/>
      <c r="Q43" s="2"/>
    </row>
    <row r="44" spans="1:17" ht="12" customHeight="1">
      <c r="A44" s="24" t="s">
        <v>21</v>
      </c>
      <c r="B44" s="15" t="s">
        <v>22</v>
      </c>
      <c r="C44" s="78">
        <v>0</v>
      </c>
      <c r="D44" s="12"/>
      <c r="E44" s="2"/>
      <c r="F44" s="2"/>
      <c r="G44" s="2"/>
      <c r="H44" s="2"/>
      <c r="I44" s="2"/>
      <c r="J44" s="2"/>
      <c r="K44" s="2"/>
      <c r="L44" s="2"/>
      <c r="M44" s="2"/>
      <c r="N44" s="2"/>
      <c r="O44" s="2"/>
      <c r="P44" s="2"/>
      <c r="Q44" s="2"/>
    </row>
    <row r="45" spans="1:17" ht="12" customHeight="1">
      <c r="A45" s="24" t="s">
        <v>23</v>
      </c>
      <c r="B45" s="15" t="s">
        <v>24</v>
      </c>
      <c r="C45" s="78">
        <v>0</v>
      </c>
      <c r="D45" s="12"/>
      <c r="E45" s="2"/>
      <c r="F45" s="2"/>
      <c r="G45" s="2"/>
      <c r="H45" s="2"/>
      <c r="I45" s="2"/>
      <c r="J45" s="2"/>
      <c r="K45" s="2"/>
      <c r="L45" s="2"/>
      <c r="M45" s="2"/>
      <c r="N45" s="2"/>
      <c r="O45" s="2"/>
      <c r="P45" s="2"/>
      <c r="Q45" s="2"/>
    </row>
    <row r="46" spans="1:17" ht="12" customHeight="1">
      <c r="A46" s="252" t="s">
        <v>124</v>
      </c>
      <c r="B46" s="267"/>
      <c r="C46" s="113">
        <f>SUM(C40:C45)</f>
        <v>0</v>
      </c>
      <c r="D46" s="2"/>
      <c r="E46" s="2"/>
      <c r="F46" s="2"/>
      <c r="G46" s="2"/>
      <c r="H46" s="2"/>
      <c r="I46" s="2"/>
      <c r="J46" s="2"/>
      <c r="K46" s="2"/>
      <c r="L46" s="2"/>
      <c r="M46" s="2"/>
      <c r="N46" s="2"/>
      <c r="O46" s="2"/>
      <c r="P46" s="2"/>
      <c r="Q46" s="2"/>
    </row>
    <row r="47" spans="1:17" ht="12" customHeight="1">
      <c r="A47" s="2"/>
      <c r="B47" s="2"/>
      <c r="C47" s="9"/>
      <c r="D47" s="2"/>
      <c r="E47" s="2"/>
      <c r="F47" s="2"/>
      <c r="G47" s="2"/>
      <c r="H47" s="2"/>
      <c r="I47" s="2"/>
      <c r="J47" s="2"/>
      <c r="K47" s="2"/>
      <c r="L47" s="2"/>
      <c r="M47" s="2"/>
      <c r="N47" s="2"/>
      <c r="O47" s="2"/>
      <c r="P47" s="2"/>
      <c r="Q47" s="2"/>
    </row>
    <row r="48" spans="1:17" s="89" customFormat="1" ht="15.75" customHeight="1">
      <c r="A48" s="248" t="s">
        <v>129</v>
      </c>
      <c r="B48" s="248"/>
      <c r="C48" s="248"/>
      <c r="D48" s="93"/>
      <c r="E48" s="93"/>
      <c r="F48" s="93"/>
      <c r="G48" s="93"/>
      <c r="H48" s="93"/>
      <c r="I48" s="93"/>
      <c r="J48" s="93"/>
      <c r="K48" s="93"/>
    </row>
    <row r="49" spans="1:17" s="89" customFormat="1" ht="15.75" customHeight="1">
      <c r="A49" s="288" t="s">
        <v>149</v>
      </c>
      <c r="B49" s="288"/>
      <c r="C49" s="288"/>
      <c r="D49" s="92"/>
      <c r="E49" s="92"/>
      <c r="F49" s="92"/>
      <c r="G49" s="92"/>
      <c r="H49" s="92"/>
      <c r="I49" s="92"/>
      <c r="J49" s="92"/>
      <c r="K49" s="92"/>
    </row>
    <row r="50" spans="1:17" s="89" customFormat="1" ht="15.75" customHeight="1">
      <c r="A50" s="288" t="s">
        <v>134</v>
      </c>
      <c r="B50" s="288"/>
      <c r="C50" s="288"/>
      <c r="D50" s="92"/>
      <c r="E50" s="92"/>
      <c r="F50" s="92"/>
      <c r="G50" s="92"/>
      <c r="H50" s="92"/>
      <c r="I50" s="92"/>
      <c r="J50" s="92"/>
      <c r="K50" s="92"/>
    </row>
    <row r="51" spans="1:17" ht="13" customHeight="1">
      <c r="A51" s="2"/>
      <c r="B51" s="2"/>
      <c r="C51" s="9"/>
      <c r="D51" s="2"/>
      <c r="E51" s="2"/>
      <c r="F51" s="2"/>
      <c r="G51" s="2"/>
      <c r="H51" s="2"/>
      <c r="I51" s="2"/>
      <c r="J51" s="2"/>
      <c r="K51" s="2"/>
      <c r="L51" s="2"/>
      <c r="M51" s="2"/>
      <c r="N51" s="2"/>
      <c r="O51" s="2"/>
      <c r="P51" s="2"/>
      <c r="Q51" s="2"/>
    </row>
    <row r="52" spans="1:17" ht="19" customHeight="1">
      <c r="A52" s="249" t="s">
        <v>25</v>
      </c>
      <c r="B52" s="250"/>
      <c r="C52" s="250"/>
      <c r="D52" s="251"/>
      <c r="E52" s="2"/>
      <c r="F52" s="2"/>
      <c r="G52" s="2"/>
      <c r="H52" s="2"/>
      <c r="I52" s="2"/>
      <c r="J52" s="2"/>
      <c r="K52" s="2"/>
      <c r="L52" s="2"/>
      <c r="M52" s="2"/>
      <c r="N52" s="2"/>
      <c r="O52" s="2"/>
      <c r="P52" s="2"/>
      <c r="Q52" s="2"/>
    </row>
    <row r="53" spans="1:17" ht="12" customHeight="1">
      <c r="A53" s="20"/>
      <c r="B53" s="20"/>
      <c r="C53" s="20"/>
      <c r="D53" s="2"/>
      <c r="E53" s="2"/>
      <c r="F53" s="2"/>
      <c r="G53" s="2"/>
      <c r="H53" s="2"/>
      <c r="I53" s="2"/>
      <c r="J53" s="2"/>
      <c r="K53" s="2"/>
      <c r="L53" s="2"/>
      <c r="M53" s="2"/>
      <c r="N53" s="2"/>
      <c r="O53" s="2"/>
      <c r="P53" s="2"/>
      <c r="Q53" s="2"/>
    </row>
    <row r="54" spans="1:17" ht="19" customHeight="1">
      <c r="A54" s="282" t="s">
        <v>26</v>
      </c>
      <c r="B54" s="283"/>
      <c r="C54" s="283"/>
      <c r="D54" s="284"/>
      <c r="E54" s="2"/>
      <c r="F54" s="2"/>
      <c r="G54" s="2"/>
      <c r="H54" s="2"/>
      <c r="I54" s="2"/>
      <c r="J54" s="2"/>
      <c r="K54" s="2"/>
      <c r="L54" s="2"/>
      <c r="M54" s="2"/>
      <c r="N54" s="2"/>
      <c r="O54" s="2"/>
      <c r="P54" s="2"/>
      <c r="Q54" s="2"/>
    </row>
    <row r="55" spans="1:17" ht="12" customHeight="1">
      <c r="A55" s="14" t="s">
        <v>27</v>
      </c>
      <c r="B55" s="14" t="s">
        <v>28</v>
      </c>
      <c r="C55" s="16" t="s">
        <v>29</v>
      </c>
      <c r="D55" s="14" t="s">
        <v>17</v>
      </c>
      <c r="E55" s="2"/>
      <c r="F55" s="2"/>
      <c r="G55" s="2"/>
      <c r="H55" s="2"/>
      <c r="I55" s="2"/>
      <c r="J55" s="2"/>
      <c r="K55" s="2"/>
      <c r="L55" s="2"/>
      <c r="M55" s="2"/>
      <c r="N55" s="2"/>
      <c r="O55" s="2"/>
      <c r="P55" s="2"/>
      <c r="Q55" s="2"/>
    </row>
    <row r="56" spans="1:17" ht="12" customHeight="1">
      <c r="A56" s="73" t="s">
        <v>1</v>
      </c>
      <c r="B56" s="21" t="s">
        <v>30</v>
      </c>
      <c r="C56" s="64">
        <f>1/12</f>
        <v>8.3333333333333329E-2</v>
      </c>
      <c r="D56" s="79">
        <f>C56*C46</f>
        <v>0</v>
      </c>
      <c r="E56" s="2"/>
      <c r="F56" s="2"/>
      <c r="G56" s="2"/>
      <c r="H56" s="2"/>
      <c r="I56" s="28"/>
      <c r="J56" s="2"/>
      <c r="K56" s="2"/>
      <c r="L56" s="2"/>
      <c r="M56" s="2"/>
      <c r="N56" s="2"/>
      <c r="O56" s="2"/>
      <c r="P56" s="2"/>
      <c r="Q56" s="2"/>
    </row>
    <row r="57" spans="1:17" ht="12" customHeight="1">
      <c r="A57" s="73" t="s">
        <v>3</v>
      </c>
      <c r="B57" s="21" t="s">
        <v>31</v>
      </c>
      <c r="C57" s="74">
        <f>(((1/11*1)+(1/3)*1/11)*1)</f>
        <v>0.12121212121212122</v>
      </c>
      <c r="D57" s="79">
        <f>C57*C46</f>
        <v>0</v>
      </c>
      <c r="E57" s="2"/>
      <c r="F57" s="2"/>
      <c r="G57" s="2"/>
      <c r="H57" s="2"/>
      <c r="I57" s="28"/>
      <c r="J57" s="2"/>
      <c r="K57" s="2"/>
      <c r="L57" s="2"/>
      <c r="M57" s="2"/>
      <c r="N57" s="2"/>
      <c r="O57" s="2"/>
      <c r="P57" s="2"/>
      <c r="Q57" s="2"/>
    </row>
    <row r="58" spans="1:17" ht="12" customHeight="1">
      <c r="A58" s="281" t="s">
        <v>125</v>
      </c>
      <c r="B58" s="267"/>
      <c r="C58" s="114">
        <f>SUM(C56:C57)</f>
        <v>0.20454545454545453</v>
      </c>
      <c r="D58" s="115">
        <f>SUM(D56:D57)</f>
        <v>0</v>
      </c>
      <c r="E58" s="2"/>
      <c r="F58" s="2"/>
      <c r="G58" s="2"/>
      <c r="H58" s="2"/>
      <c r="I58" s="2"/>
      <c r="J58" s="2"/>
      <c r="K58" s="2"/>
      <c r="L58" s="2"/>
      <c r="M58" s="2"/>
      <c r="N58" s="2"/>
      <c r="O58" s="2"/>
      <c r="P58" s="2"/>
      <c r="Q58" s="2"/>
    </row>
    <row r="59" spans="1:17" ht="12" customHeight="1">
      <c r="A59" s="20"/>
      <c r="B59" s="20"/>
      <c r="C59" s="20"/>
      <c r="D59" s="2"/>
      <c r="E59" s="2"/>
      <c r="F59" s="2"/>
      <c r="G59" s="2"/>
      <c r="H59" s="2"/>
      <c r="I59" s="2"/>
      <c r="J59" s="2"/>
      <c r="K59" s="2"/>
      <c r="L59" s="2"/>
      <c r="M59" s="2"/>
      <c r="N59" s="2"/>
      <c r="O59" s="2"/>
      <c r="P59" s="2"/>
      <c r="Q59" s="2"/>
    </row>
    <row r="60" spans="1:17" ht="19" customHeight="1">
      <c r="A60" s="291" t="s">
        <v>129</v>
      </c>
      <c r="B60" s="291"/>
      <c r="C60" s="291"/>
      <c r="D60" s="291"/>
      <c r="E60" s="87"/>
      <c r="F60" s="87"/>
      <c r="G60" s="87"/>
      <c r="H60" s="87"/>
      <c r="I60" s="87"/>
      <c r="J60" s="87"/>
      <c r="K60" s="87"/>
      <c r="L60" s="2"/>
      <c r="M60" s="2"/>
      <c r="N60" s="2"/>
      <c r="O60" s="2"/>
      <c r="P60" s="2"/>
      <c r="Q60" s="2"/>
    </row>
    <row r="61" spans="1:17" ht="36.5" customHeight="1">
      <c r="A61" s="247" t="s">
        <v>135</v>
      </c>
      <c r="B61" s="247"/>
      <c r="C61" s="247"/>
      <c r="D61" s="247"/>
      <c r="E61" s="88"/>
      <c r="F61" s="88"/>
      <c r="G61" s="88"/>
      <c r="H61" s="88"/>
      <c r="I61" s="88"/>
      <c r="J61" s="88"/>
      <c r="K61" s="88"/>
      <c r="L61" s="2"/>
      <c r="M61" s="2"/>
      <c r="N61" s="2"/>
      <c r="O61" s="2"/>
      <c r="P61" s="2"/>
      <c r="Q61" s="2"/>
    </row>
    <row r="62" spans="1:17" ht="30" customHeight="1">
      <c r="A62" s="247" t="s">
        <v>136</v>
      </c>
      <c r="B62" s="247"/>
      <c r="C62" s="247"/>
      <c r="D62" s="247"/>
      <c r="E62" s="88"/>
      <c r="F62" s="88"/>
      <c r="G62" s="88"/>
      <c r="H62" s="88"/>
      <c r="I62" s="88"/>
      <c r="J62" s="88"/>
      <c r="K62" s="88"/>
      <c r="L62" s="2"/>
      <c r="M62" s="2"/>
      <c r="N62" s="2"/>
      <c r="O62" s="2"/>
      <c r="P62" s="2"/>
      <c r="Q62" s="2"/>
    </row>
    <row r="63" spans="1:17" ht="12" customHeight="1">
      <c r="A63" s="90"/>
      <c r="B63" s="90"/>
      <c r="C63" s="90"/>
      <c r="D63" s="90"/>
      <c r="E63" s="90"/>
      <c r="F63" s="90"/>
      <c r="G63" s="90"/>
      <c r="H63" s="90"/>
      <c r="I63" s="90"/>
      <c r="J63" s="90"/>
      <c r="K63" s="90"/>
      <c r="L63" s="2"/>
      <c r="M63" s="2"/>
      <c r="N63" s="2"/>
      <c r="O63" s="2"/>
      <c r="P63" s="2"/>
      <c r="Q63" s="2"/>
    </row>
    <row r="64" spans="1:17" ht="19" customHeight="1">
      <c r="A64" s="282" t="s">
        <v>32</v>
      </c>
      <c r="B64" s="285"/>
      <c r="C64" s="285"/>
      <c r="D64" s="286"/>
      <c r="E64" s="2"/>
      <c r="F64" s="2"/>
      <c r="G64" s="2"/>
      <c r="H64" s="2"/>
      <c r="I64" s="2"/>
      <c r="J64" s="2"/>
      <c r="K64" s="2"/>
      <c r="L64" s="2"/>
      <c r="M64" s="2"/>
      <c r="N64" s="2"/>
      <c r="O64" s="2"/>
      <c r="P64" s="2"/>
      <c r="Q64" s="2"/>
    </row>
    <row r="65" spans="1:17" ht="12" customHeight="1">
      <c r="A65" s="16" t="s">
        <v>33</v>
      </c>
      <c r="B65" s="16" t="s">
        <v>34</v>
      </c>
      <c r="C65" s="16" t="s">
        <v>29</v>
      </c>
      <c r="D65" s="16" t="s">
        <v>17</v>
      </c>
      <c r="E65" s="2"/>
      <c r="F65" s="2"/>
      <c r="G65" s="2"/>
      <c r="H65" s="23"/>
      <c r="I65" s="2"/>
      <c r="J65" s="2"/>
      <c r="K65" s="2"/>
      <c r="L65" s="2"/>
      <c r="M65" s="2"/>
      <c r="N65" s="2"/>
      <c r="O65" s="2"/>
      <c r="P65" s="2"/>
      <c r="Q65" s="2"/>
    </row>
    <row r="66" spans="1:17" ht="12" customHeight="1">
      <c r="A66" s="24" t="s">
        <v>1</v>
      </c>
      <c r="B66" s="21" t="s">
        <v>35</v>
      </c>
      <c r="C66" s="25">
        <v>0.2</v>
      </c>
      <c r="D66" s="26">
        <f>C66*(C46+D58)</f>
        <v>0</v>
      </c>
      <c r="E66" s="2"/>
      <c r="F66" s="2"/>
      <c r="G66" s="2"/>
      <c r="H66" s="2"/>
      <c r="I66" s="17"/>
      <c r="J66" s="2"/>
      <c r="K66" s="2"/>
      <c r="L66" s="2"/>
      <c r="M66" s="2"/>
      <c r="N66" s="2"/>
      <c r="O66" s="2"/>
      <c r="P66" s="2"/>
      <c r="Q66" s="2"/>
    </row>
    <row r="67" spans="1:17" ht="12" customHeight="1">
      <c r="A67" s="24" t="s">
        <v>3</v>
      </c>
      <c r="B67" s="21" t="s">
        <v>36</v>
      </c>
      <c r="C67" s="25">
        <v>2.5000000000000001E-2</v>
      </c>
      <c r="D67" s="26">
        <f>C67*(C46+D58)</f>
        <v>0</v>
      </c>
      <c r="E67" s="2"/>
      <c r="F67" s="2"/>
      <c r="G67" s="2"/>
      <c r="H67" s="2"/>
      <c r="I67" s="2"/>
      <c r="J67" s="2"/>
      <c r="K67" s="2"/>
      <c r="L67" s="2"/>
      <c r="M67" s="2"/>
      <c r="N67" s="2"/>
      <c r="O67" s="2"/>
      <c r="P67" s="2"/>
      <c r="Q67" s="2"/>
    </row>
    <row r="68" spans="1:17" ht="12" customHeight="1">
      <c r="A68" s="24" t="s">
        <v>6</v>
      </c>
      <c r="B68" s="21" t="s">
        <v>37</v>
      </c>
      <c r="C68" s="173">
        <v>0.03</v>
      </c>
      <c r="D68" s="26">
        <f>C68*(C46+D58)</f>
        <v>0</v>
      </c>
      <c r="E68" s="2"/>
      <c r="F68" s="2"/>
      <c r="G68" s="2"/>
      <c r="H68" s="2"/>
      <c r="I68" s="2"/>
      <c r="J68" s="2"/>
      <c r="K68" s="2"/>
      <c r="L68" s="2"/>
      <c r="M68" s="2"/>
      <c r="N68" s="2"/>
      <c r="O68" s="2"/>
      <c r="P68" s="2"/>
      <c r="Q68" s="2"/>
    </row>
    <row r="69" spans="1:17" ht="12" customHeight="1">
      <c r="A69" s="24" t="s">
        <v>8</v>
      </c>
      <c r="B69" s="21" t="s">
        <v>38</v>
      </c>
      <c r="C69" s="25">
        <v>1.4999999999999999E-2</v>
      </c>
      <c r="D69" s="26">
        <f>C69*(C46+D58)</f>
        <v>0</v>
      </c>
      <c r="E69" s="2"/>
      <c r="F69" s="2"/>
      <c r="G69" s="2"/>
      <c r="H69" s="2"/>
      <c r="I69" s="2"/>
      <c r="J69" s="2"/>
      <c r="K69" s="2"/>
      <c r="L69" s="2"/>
      <c r="M69" s="2"/>
      <c r="N69" s="2"/>
      <c r="O69" s="2"/>
      <c r="P69" s="2"/>
      <c r="Q69" s="2"/>
    </row>
    <row r="70" spans="1:17" ht="12" customHeight="1">
      <c r="A70" s="24" t="s">
        <v>21</v>
      </c>
      <c r="B70" s="21" t="s">
        <v>39</v>
      </c>
      <c r="C70" s="25">
        <v>0.01</v>
      </c>
      <c r="D70" s="26">
        <f>C70*(C46+D58)</f>
        <v>0</v>
      </c>
      <c r="E70" s="2"/>
      <c r="F70" s="2"/>
      <c r="G70" s="2"/>
      <c r="H70" s="2"/>
      <c r="I70" s="2"/>
      <c r="J70" s="2"/>
      <c r="K70" s="2"/>
      <c r="L70" s="2"/>
      <c r="M70" s="2"/>
      <c r="N70" s="2"/>
      <c r="O70" s="2"/>
      <c r="P70" s="2"/>
      <c r="Q70" s="2"/>
    </row>
    <row r="71" spans="1:17" ht="12" customHeight="1">
      <c r="A71" s="24" t="s">
        <v>23</v>
      </c>
      <c r="B71" s="21" t="s">
        <v>40</v>
      </c>
      <c r="C71" s="25">
        <v>6.0000000000000001E-3</v>
      </c>
      <c r="D71" s="26">
        <f>C71*(C46+D58)</f>
        <v>0</v>
      </c>
      <c r="E71" s="2"/>
      <c r="F71" s="2"/>
      <c r="G71" s="2"/>
      <c r="H71" s="2"/>
      <c r="I71" s="2"/>
      <c r="J71" s="2"/>
      <c r="K71" s="2"/>
      <c r="L71" s="2"/>
      <c r="M71" s="2"/>
      <c r="N71" s="2"/>
      <c r="O71" s="2"/>
      <c r="P71" s="2"/>
      <c r="Q71" s="2"/>
    </row>
    <row r="72" spans="1:17" ht="12" customHeight="1">
      <c r="A72" s="24" t="s">
        <v>41</v>
      </c>
      <c r="B72" s="21" t="s">
        <v>42</v>
      </c>
      <c r="C72" s="25">
        <v>2E-3</v>
      </c>
      <c r="D72" s="26">
        <f>C72*(C46+D58)</f>
        <v>0</v>
      </c>
      <c r="E72" s="2"/>
      <c r="F72" s="2"/>
      <c r="G72" s="2"/>
      <c r="H72" s="2"/>
      <c r="I72" s="2"/>
      <c r="J72" s="2"/>
      <c r="K72" s="2"/>
      <c r="L72" s="2"/>
      <c r="M72" s="2"/>
      <c r="N72" s="2"/>
      <c r="O72" s="2"/>
      <c r="P72" s="2"/>
      <c r="Q72" s="2"/>
    </row>
    <row r="73" spans="1:17" ht="19" customHeight="1">
      <c r="A73" s="24" t="s">
        <v>43</v>
      </c>
      <c r="B73" s="21" t="s">
        <v>44</v>
      </c>
      <c r="C73" s="25">
        <v>0.08</v>
      </c>
      <c r="D73" s="26">
        <f>C73*(C46+D58)</f>
        <v>0</v>
      </c>
      <c r="E73" s="2"/>
      <c r="F73" s="2"/>
      <c r="G73" s="2"/>
      <c r="H73" s="2"/>
      <c r="I73" s="2"/>
      <c r="J73" s="2"/>
      <c r="K73" s="2"/>
      <c r="L73" s="2"/>
      <c r="M73" s="2"/>
      <c r="N73" s="2"/>
      <c r="O73" s="2"/>
      <c r="P73" s="2"/>
      <c r="Q73" s="2"/>
    </row>
    <row r="74" spans="1:17" ht="12" customHeight="1">
      <c r="A74" s="252" t="s">
        <v>127</v>
      </c>
      <c r="B74" s="318"/>
      <c r="C74" s="216">
        <f>SUM(C66:C73)</f>
        <v>0.36800000000000005</v>
      </c>
      <c r="D74" s="117">
        <f>SUM(D66:D73)</f>
        <v>0</v>
      </c>
      <c r="E74" s="2"/>
      <c r="F74" s="2"/>
      <c r="G74" s="2"/>
      <c r="H74" s="2"/>
      <c r="I74" s="2"/>
      <c r="J74" s="2"/>
      <c r="K74" s="2"/>
      <c r="L74" s="2"/>
      <c r="M74" s="2"/>
      <c r="N74" s="2"/>
      <c r="O74" s="2"/>
      <c r="P74" s="2"/>
      <c r="Q74" s="2"/>
    </row>
    <row r="75" spans="1:17" ht="12" customHeight="1">
      <c r="A75" s="20"/>
      <c r="B75" s="20"/>
      <c r="C75" s="20"/>
      <c r="D75" s="2"/>
      <c r="E75" s="2"/>
      <c r="F75" s="2"/>
      <c r="G75" s="2"/>
      <c r="H75" s="2"/>
      <c r="I75" s="2"/>
      <c r="J75" s="2"/>
      <c r="K75" s="2"/>
      <c r="L75" s="2"/>
      <c r="M75" s="2"/>
      <c r="N75" s="2"/>
      <c r="O75" s="2"/>
      <c r="P75" s="2"/>
      <c r="Q75" s="2"/>
    </row>
    <row r="76" spans="1:17" ht="12" customHeight="1">
      <c r="A76" s="258" t="s">
        <v>129</v>
      </c>
      <c r="B76" s="258"/>
      <c r="C76" s="258"/>
      <c r="D76" s="258"/>
      <c r="E76" s="258"/>
      <c r="F76" s="258"/>
      <c r="G76" s="258"/>
      <c r="H76" s="258"/>
      <c r="I76" s="258"/>
      <c r="J76" s="258"/>
      <c r="K76" s="258"/>
      <c r="L76" s="2"/>
      <c r="M76" s="2"/>
      <c r="N76" s="2"/>
      <c r="O76" s="2"/>
      <c r="P76" s="2"/>
      <c r="Q76" s="2"/>
    </row>
    <row r="77" spans="1:17" ht="12" customHeight="1">
      <c r="A77" s="255" t="s">
        <v>137</v>
      </c>
      <c r="B77" s="255"/>
      <c r="C77" s="255"/>
      <c r="D77" s="255"/>
      <c r="E77" s="94"/>
      <c r="F77" s="94"/>
      <c r="G77" s="94"/>
      <c r="H77" s="94"/>
      <c r="I77" s="94"/>
      <c r="J77" s="94"/>
      <c r="K77" s="94"/>
      <c r="L77" s="2"/>
      <c r="M77" s="2"/>
      <c r="N77" s="2"/>
      <c r="O77" s="2"/>
      <c r="P77" s="2"/>
      <c r="Q77" s="2"/>
    </row>
    <row r="78" spans="1:17" ht="28" customHeight="1">
      <c r="A78" s="247" t="s">
        <v>138</v>
      </c>
      <c r="B78" s="247"/>
      <c r="C78" s="247"/>
      <c r="D78" s="247"/>
      <c r="E78" s="92"/>
      <c r="F78" s="92"/>
      <c r="G78" s="92"/>
      <c r="H78" s="92"/>
      <c r="I78" s="92"/>
      <c r="J78" s="92"/>
      <c r="K78" s="92"/>
      <c r="L78" s="2"/>
      <c r="M78" s="2"/>
      <c r="N78" s="2"/>
      <c r="O78" s="2"/>
      <c r="P78" s="2"/>
      <c r="Q78" s="2"/>
    </row>
    <row r="79" spans="1:17" ht="34.5" customHeight="1">
      <c r="A79" s="247" t="s">
        <v>139</v>
      </c>
      <c r="B79" s="247"/>
      <c r="C79" s="247"/>
      <c r="D79" s="247"/>
      <c r="E79" s="92"/>
      <c r="F79" s="92"/>
      <c r="G79" s="92"/>
      <c r="H79" s="92"/>
      <c r="I79" s="92"/>
      <c r="J79" s="92"/>
      <c r="K79" s="92"/>
      <c r="L79" s="2"/>
      <c r="M79" s="2"/>
      <c r="N79" s="2"/>
      <c r="O79" s="2"/>
      <c r="P79" s="2"/>
      <c r="Q79" s="2"/>
    </row>
    <row r="80" spans="1:17" ht="12" customHeight="1">
      <c r="A80" s="247" t="s">
        <v>140</v>
      </c>
      <c r="B80" s="247"/>
      <c r="C80" s="247"/>
      <c r="D80" s="247"/>
      <c r="E80" s="92"/>
      <c r="F80" s="92"/>
      <c r="G80" s="92"/>
      <c r="H80" s="92"/>
      <c r="I80" s="92"/>
      <c r="J80" s="92"/>
      <c r="K80" s="92"/>
      <c r="L80" s="2"/>
      <c r="M80" s="2"/>
      <c r="N80" s="2"/>
      <c r="O80" s="2"/>
      <c r="P80" s="2"/>
      <c r="Q80" s="2"/>
    </row>
    <row r="81" spans="1:17" ht="26.5" customHeight="1">
      <c r="A81" s="291" t="s">
        <v>141</v>
      </c>
      <c r="B81" s="291"/>
      <c r="C81" s="291"/>
      <c r="D81" s="291"/>
      <c r="E81" s="93"/>
      <c r="F81" s="93"/>
      <c r="G81" s="93"/>
      <c r="H81" s="93"/>
      <c r="I81" s="93"/>
      <c r="J81" s="93"/>
      <c r="K81" s="93"/>
      <c r="L81" s="2"/>
      <c r="M81" s="2"/>
      <c r="N81" s="2"/>
      <c r="O81" s="2"/>
      <c r="P81" s="2"/>
      <c r="Q81" s="2"/>
    </row>
    <row r="82" spans="1:17" ht="12" customHeight="1">
      <c r="A82" s="255" t="s">
        <v>150</v>
      </c>
      <c r="B82" s="255"/>
      <c r="C82" s="255"/>
      <c r="D82" s="255"/>
      <c r="E82" s="96"/>
      <c r="F82" s="96"/>
      <c r="G82" s="96"/>
      <c r="H82" s="96"/>
      <c r="I82" s="96"/>
      <c r="J82" s="96"/>
      <c r="K82" s="96"/>
      <c r="L82" s="2"/>
      <c r="M82" s="2"/>
      <c r="N82" s="2"/>
      <c r="O82" s="2"/>
      <c r="P82" s="2"/>
      <c r="Q82" s="2"/>
    </row>
    <row r="83" spans="1:17" ht="20.5" customHeight="1">
      <c r="A83" s="255" t="s">
        <v>142</v>
      </c>
      <c r="B83" s="255"/>
      <c r="C83" s="255"/>
      <c r="D83" s="255"/>
      <c r="E83" s="94"/>
      <c r="F83" s="94"/>
      <c r="G83" s="94"/>
      <c r="H83" s="94"/>
      <c r="I83" s="94"/>
      <c r="J83" s="94"/>
      <c r="K83" s="94"/>
      <c r="L83" s="2"/>
      <c r="M83" s="2"/>
      <c r="N83" s="2"/>
      <c r="O83" s="2"/>
      <c r="P83" s="2"/>
      <c r="Q83" s="2"/>
    </row>
    <row r="84" spans="1:17" ht="21" customHeight="1">
      <c r="A84" s="255" t="s">
        <v>143</v>
      </c>
      <c r="B84" s="255"/>
      <c r="C84" s="255"/>
      <c r="D84" s="255"/>
      <c r="E84" s="94"/>
      <c r="F84" s="94"/>
      <c r="G84" s="94"/>
      <c r="H84" s="94"/>
      <c r="I84" s="94"/>
      <c r="J84" s="94"/>
      <c r="K84" s="94"/>
      <c r="L84" s="2"/>
      <c r="M84" s="2"/>
      <c r="N84" s="2"/>
      <c r="O84" s="2"/>
      <c r="P84" s="2"/>
      <c r="Q84" s="2"/>
    </row>
    <row r="85" spans="1:17" ht="27" customHeight="1">
      <c r="A85" s="291" t="s">
        <v>144</v>
      </c>
      <c r="B85" s="291"/>
      <c r="C85" s="291"/>
      <c r="D85" s="291"/>
      <c r="E85" s="95"/>
      <c r="F85" s="95"/>
      <c r="G85" s="95"/>
      <c r="H85" s="95"/>
      <c r="I85" s="95"/>
      <c r="J85" s="95"/>
      <c r="K85" s="95"/>
      <c r="L85" s="2"/>
      <c r="M85" s="2"/>
      <c r="N85" s="2"/>
      <c r="O85" s="2"/>
      <c r="P85" s="2"/>
      <c r="Q85" s="2"/>
    </row>
    <row r="86" spans="1:17" ht="12" customHeight="1">
      <c r="A86" s="91"/>
      <c r="B86" s="91"/>
      <c r="C86" s="91"/>
      <c r="D86" s="91"/>
      <c r="E86" s="91"/>
      <c r="F86" s="91"/>
      <c r="G86" s="91"/>
      <c r="H86" s="91"/>
      <c r="I86" s="91"/>
      <c r="J86" s="91"/>
      <c r="K86" s="91"/>
      <c r="L86" s="2"/>
      <c r="M86" s="2"/>
      <c r="N86" s="2"/>
      <c r="O86" s="2"/>
      <c r="P86" s="2"/>
      <c r="Q86" s="2"/>
    </row>
    <row r="87" spans="1:17" ht="18" customHeight="1">
      <c r="A87" s="287" t="s">
        <v>46</v>
      </c>
      <c r="B87" s="283"/>
      <c r="C87" s="284"/>
      <c r="D87" s="59"/>
      <c r="E87" s="2"/>
      <c r="F87" s="2"/>
      <c r="G87" s="2"/>
      <c r="H87" s="2"/>
      <c r="I87" s="2"/>
      <c r="J87" s="2"/>
      <c r="K87" s="2"/>
      <c r="L87" s="2"/>
      <c r="M87" s="2"/>
      <c r="N87" s="2"/>
      <c r="O87" s="2"/>
      <c r="P87" s="2"/>
      <c r="Q87" s="2"/>
    </row>
    <row r="88" spans="1:17" ht="12" customHeight="1">
      <c r="A88" s="57" t="s">
        <v>47</v>
      </c>
      <c r="B88" s="57" t="s">
        <v>48</v>
      </c>
      <c r="C88" s="57" t="s">
        <v>17</v>
      </c>
      <c r="D88" s="59"/>
      <c r="E88" s="2"/>
      <c r="F88" s="2"/>
      <c r="G88" s="2"/>
      <c r="H88" s="2"/>
      <c r="I88" s="2"/>
      <c r="J88" s="2"/>
      <c r="K88" s="2"/>
      <c r="L88" s="2"/>
      <c r="M88" s="2"/>
      <c r="N88" s="2"/>
      <c r="O88" s="2"/>
      <c r="P88" s="2"/>
      <c r="Q88" s="2"/>
    </row>
    <row r="89" spans="1:17" ht="12" customHeight="1">
      <c r="A89" s="86" t="s">
        <v>1</v>
      </c>
      <c r="B89" s="65" t="s">
        <v>148</v>
      </c>
      <c r="C89" s="80">
        <v>0</v>
      </c>
      <c r="D89" s="59"/>
      <c r="E89" s="2"/>
      <c r="F89" s="2"/>
      <c r="G89" s="2"/>
      <c r="H89" s="2"/>
      <c r="I89" s="2"/>
      <c r="J89" s="2"/>
      <c r="K89" s="2"/>
      <c r="L89" s="2"/>
      <c r="M89" s="2"/>
      <c r="N89" s="2"/>
      <c r="O89" s="2"/>
      <c r="P89" s="2"/>
      <c r="Q89" s="2"/>
    </row>
    <row r="90" spans="1:17" ht="12" customHeight="1">
      <c r="A90" s="86" t="s">
        <v>3</v>
      </c>
      <c r="B90" s="65" t="s">
        <v>115</v>
      </c>
      <c r="C90" s="81">
        <v>0</v>
      </c>
      <c r="D90" s="59"/>
      <c r="E90" s="27"/>
      <c r="F90" s="2"/>
      <c r="G90" s="2"/>
      <c r="H90" s="2"/>
      <c r="I90" s="2"/>
      <c r="J90" s="2"/>
      <c r="K90" s="2"/>
      <c r="L90" s="2"/>
      <c r="M90" s="2"/>
      <c r="N90" s="2"/>
      <c r="O90" s="2"/>
      <c r="P90" s="2"/>
      <c r="Q90" s="2"/>
    </row>
    <row r="91" spans="1:17" ht="12" customHeight="1">
      <c r="A91" s="86" t="s">
        <v>6</v>
      </c>
      <c r="B91" s="65" t="s">
        <v>116</v>
      </c>
      <c r="C91" s="82">
        <v>0</v>
      </c>
      <c r="D91" s="59"/>
      <c r="E91" s="27"/>
      <c r="F91" s="2"/>
      <c r="G91" s="2"/>
      <c r="H91" s="2"/>
      <c r="I91" s="2"/>
      <c r="J91" s="2"/>
      <c r="K91" s="2"/>
      <c r="L91" s="2"/>
      <c r="M91" s="2"/>
      <c r="N91" s="2"/>
      <c r="O91" s="2"/>
      <c r="P91" s="2"/>
      <c r="Q91" s="2"/>
    </row>
    <row r="92" spans="1:17" ht="12" customHeight="1">
      <c r="A92" s="86" t="s">
        <v>8</v>
      </c>
      <c r="B92" s="65" t="s">
        <v>151</v>
      </c>
      <c r="C92" s="82">
        <v>0</v>
      </c>
      <c r="D92" s="59"/>
      <c r="E92" s="27"/>
      <c r="F92" s="2"/>
      <c r="G92" s="2"/>
      <c r="H92" s="2"/>
      <c r="I92" s="2"/>
      <c r="J92" s="2"/>
      <c r="K92" s="2"/>
      <c r="L92" s="2"/>
      <c r="M92" s="2"/>
      <c r="N92" s="2"/>
      <c r="O92" s="2"/>
      <c r="P92" s="2"/>
      <c r="Q92" s="2"/>
    </row>
    <row r="93" spans="1:17" ht="12" customHeight="1">
      <c r="A93" s="268" t="s">
        <v>126</v>
      </c>
      <c r="B93" s="267"/>
      <c r="C93" s="128">
        <f>SUM(C89:C92)</f>
        <v>0</v>
      </c>
      <c r="D93" s="60"/>
      <c r="E93" s="2"/>
      <c r="F93" s="2"/>
      <c r="G93" s="2"/>
      <c r="H93" s="2"/>
      <c r="I93" s="2"/>
      <c r="J93" s="2"/>
      <c r="K93" s="2"/>
      <c r="L93" s="2"/>
      <c r="M93" s="2"/>
      <c r="N93" s="2"/>
      <c r="O93" s="2"/>
      <c r="P93" s="2"/>
      <c r="Q93" s="2"/>
    </row>
    <row r="94" spans="1:17" ht="11" customHeight="1">
      <c r="A94" s="2"/>
      <c r="B94" s="2"/>
      <c r="C94" s="9"/>
      <c r="D94" s="2"/>
      <c r="E94" s="2"/>
      <c r="F94" s="2"/>
      <c r="G94" s="2"/>
      <c r="H94" s="2"/>
      <c r="I94" s="2"/>
      <c r="J94" s="2"/>
      <c r="K94" s="2"/>
      <c r="L94" s="2"/>
      <c r="M94" s="2"/>
      <c r="N94" s="2"/>
      <c r="O94" s="2"/>
      <c r="P94" s="2"/>
      <c r="Q94" s="2"/>
    </row>
    <row r="95" spans="1:17" s="89" customFormat="1" ht="15.75" customHeight="1">
      <c r="A95" s="99" t="s">
        <v>129</v>
      </c>
      <c r="B95" s="99"/>
      <c r="C95" s="99"/>
      <c r="D95" s="100"/>
      <c r="E95" s="100"/>
      <c r="F95" s="100"/>
      <c r="G95" s="100"/>
      <c r="H95" s="100"/>
      <c r="I95" s="100"/>
      <c r="J95" s="100"/>
      <c r="K95" s="100"/>
    </row>
    <row r="96" spans="1:17" s="89" customFormat="1" ht="15.75" customHeight="1">
      <c r="A96" s="247" t="s">
        <v>145</v>
      </c>
      <c r="B96" s="247"/>
      <c r="C96" s="247"/>
      <c r="D96" s="101"/>
      <c r="E96" s="101"/>
      <c r="F96" s="101"/>
      <c r="G96" s="101"/>
      <c r="H96" s="101"/>
      <c r="I96" s="101"/>
      <c r="J96" s="101"/>
      <c r="K96" s="101"/>
    </row>
    <row r="97" spans="1:17" s="89" customFormat="1" ht="24.5" customHeight="1">
      <c r="A97" s="247" t="s">
        <v>146</v>
      </c>
      <c r="B97" s="247"/>
      <c r="C97" s="247"/>
      <c r="D97" s="101"/>
      <c r="E97" s="101"/>
      <c r="F97" s="101"/>
      <c r="G97" s="101"/>
      <c r="H97" s="101"/>
      <c r="I97" s="101"/>
      <c r="J97" s="101"/>
      <c r="K97" s="101"/>
    </row>
    <row r="98" spans="1:17" s="89" customFormat="1" ht="15.5" customHeight="1">
      <c r="A98" s="247" t="s">
        <v>147</v>
      </c>
      <c r="B98" s="247"/>
      <c r="C98" s="247"/>
      <c r="D98" s="101"/>
      <c r="E98" s="101"/>
      <c r="F98" s="101"/>
      <c r="G98" s="101"/>
      <c r="H98" s="101"/>
      <c r="I98" s="101"/>
      <c r="J98" s="101"/>
      <c r="K98" s="101"/>
    </row>
    <row r="99" spans="1:17" s="89" customFormat="1" ht="15.5">
      <c r="A99" s="90"/>
      <c r="B99" s="90"/>
      <c r="C99" s="90"/>
      <c r="D99" s="90"/>
      <c r="E99" s="90"/>
      <c r="F99" s="90"/>
      <c r="G99" s="90"/>
      <c r="H99" s="90"/>
      <c r="I99" s="90"/>
      <c r="J99" s="90"/>
      <c r="K99" s="90"/>
    </row>
    <row r="100" spans="1:17" ht="12" customHeight="1">
      <c r="A100" s="269" t="s">
        <v>49</v>
      </c>
      <c r="B100" s="270"/>
      <c r="C100" s="271"/>
      <c r="D100" s="2"/>
      <c r="E100" s="2"/>
      <c r="F100" s="2"/>
      <c r="G100" s="2"/>
      <c r="H100" s="2"/>
      <c r="I100" s="2"/>
      <c r="J100" s="2"/>
      <c r="K100" s="2"/>
      <c r="L100" s="2"/>
      <c r="M100" s="2"/>
      <c r="N100" s="2"/>
      <c r="O100" s="2"/>
      <c r="P100" s="2"/>
      <c r="Q100" s="2"/>
    </row>
    <row r="101" spans="1:17" ht="12" customHeight="1">
      <c r="A101" s="57">
        <v>2</v>
      </c>
      <c r="B101" s="57" t="s">
        <v>50</v>
      </c>
      <c r="C101" s="57" t="s">
        <v>17</v>
      </c>
      <c r="D101" s="56"/>
      <c r="E101" s="2"/>
      <c r="F101" s="2"/>
      <c r="G101" s="2"/>
      <c r="H101" s="2"/>
      <c r="I101" s="2"/>
      <c r="J101" s="2"/>
      <c r="K101" s="2"/>
      <c r="L101" s="2"/>
      <c r="M101" s="2"/>
      <c r="N101" s="2"/>
      <c r="O101" s="2"/>
      <c r="P101" s="2"/>
      <c r="Q101" s="2"/>
    </row>
    <row r="102" spans="1:17" ht="12" customHeight="1">
      <c r="A102" s="57" t="s">
        <v>27</v>
      </c>
      <c r="B102" s="58" t="s">
        <v>28</v>
      </c>
      <c r="C102" s="83">
        <f>D58</f>
        <v>0</v>
      </c>
      <c r="D102" s="56"/>
      <c r="E102" s="2"/>
      <c r="F102" s="2"/>
      <c r="G102" s="2"/>
      <c r="H102" s="2"/>
      <c r="I102" s="2"/>
      <c r="J102" s="2"/>
      <c r="K102" s="2"/>
      <c r="L102" s="2"/>
      <c r="M102" s="2"/>
      <c r="N102" s="2"/>
      <c r="O102" s="2"/>
      <c r="P102" s="2"/>
      <c r="Q102" s="2"/>
    </row>
    <row r="103" spans="1:17" ht="12" customHeight="1">
      <c r="A103" s="57" t="s">
        <v>33</v>
      </c>
      <c r="B103" s="58" t="s">
        <v>34</v>
      </c>
      <c r="C103" s="83">
        <f>D74</f>
        <v>0</v>
      </c>
      <c r="D103" s="56"/>
      <c r="E103" s="2"/>
      <c r="F103" s="2"/>
      <c r="G103" s="2"/>
      <c r="H103" s="2"/>
      <c r="I103" s="2"/>
      <c r="J103" s="2"/>
      <c r="K103" s="2"/>
      <c r="L103" s="2"/>
      <c r="M103" s="2"/>
      <c r="N103" s="2"/>
      <c r="O103" s="2"/>
      <c r="P103" s="2"/>
      <c r="Q103" s="2"/>
    </row>
    <row r="104" spans="1:17" ht="12" customHeight="1">
      <c r="A104" s="57" t="s">
        <v>47</v>
      </c>
      <c r="B104" s="58" t="s">
        <v>48</v>
      </c>
      <c r="C104" s="83">
        <f>C93</f>
        <v>0</v>
      </c>
      <c r="D104" s="56"/>
      <c r="E104" s="2"/>
      <c r="F104" s="2"/>
      <c r="G104" s="2"/>
      <c r="H104" s="2"/>
      <c r="I104" s="2"/>
      <c r="J104" s="2"/>
      <c r="K104" s="2"/>
      <c r="L104" s="2"/>
      <c r="M104" s="2"/>
      <c r="N104" s="2"/>
      <c r="O104" s="2"/>
      <c r="P104" s="2"/>
      <c r="Q104" s="2"/>
    </row>
    <row r="105" spans="1:17" ht="19" customHeight="1">
      <c r="A105" s="273" t="s">
        <v>127</v>
      </c>
      <c r="B105" s="267"/>
      <c r="C105" s="118">
        <f>SUM(C102:C104)</f>
        <v>0</v>
      </c>
      <c r="D105" s="56"/>
      <c r="E105" s="2"/>
      <c r="F105" s="2"/>
      <c r="G105" s="2"/>
      <c r="H105" s="2"/>
      <c r="I105" s="2"/>
      <c r="J105" s="2"/>
      <c r="K105" s="2"/>
      <c r="L105" s="2"/>
      <c r="M105" s="2"/>
      <c r="N105" s="2"/>
      <c r="O105" s="2"/>
      <c r="P105" s="2"/>
      <c r="Q105" s="29"/>
    </row>
    <row r="106" spans="1:17" ht="12" customHeight="1">
      <c r="A106" s="2"/>
      <c r="B106" s="2"/>
      <c r="C106" s="9"/>
      <c r="D106" s="2"/>
      <c r="E106" s="2"/>
      <c r="F106" s="2"/>
      <c r="G106" s="2"/>
      <c r="H106" s="2"/>
      <c r="I106" s="2"/>
      <c r="J106" s="2"/>
      <c r="K106" s="2"/>
      <c r="L106" s="2"/>
      <c r="M106" s="2"/>
      <c r="N106" s="2"/>
      <c r="O106" s="2"/>
      <c r="P106" s="2"/>
      <c r="Q106" s="2"/>
    </row>
    <row r="107" spans="1:17" ht="19" customHeight="1">
      <c r="A107" s="249" t="s">
        <v>51</v>
      </c>
      <c r="B107" s="250"/>
      <c r="C107" s="250"/>
      <c r="D107" s="251"/>
      <c r="E107" s="2"/>
      <c r="F107" s="2"/>
      <c r="G107" s="2"/>
      <c r="H107" s="2"/>
      <c r="I107" s="2"/>
      <c r="J107" s="2"/>
      <c r="K107" s="2"/>
      <c r="L107" s="2"/>
      <c r="M107" s="2"/>
      <c r="N107" s="2"/>
      <c r="O107" s="2"/>
      <c r="P107" s="2"/>
      <c r="Q107" s="2"/>
    </row>
    <row r="108" spans="1:17" ht="12" customHeight="1">
      <c r="A108" s="20" t="s">
        <v>128</v>
      </c>
      <c r="B108" s="20" t="s">
        <v>52</v>
      </c>
      <c r="C108" s="20"/>
      <c r="D108" s="129"/>
      <c r="E108" s="2"/>
      <c r="F108" s="2"/>
      <c r="G108" s="2"/>
      <c r="H108" s="2"/>
      <c r="I108" s="2"/>
      <c r="J108" s="2"/>
      <c r="K108" s="2"/>
      <c r="L108" s="2"/>
      <c r="M108" s="2"/>
      <c r="N108" s="2"/>
      <c r="O108" s="2"/>
      <c r="P108" s="2"/>
      <c r="Q108" s="2"/>
    </row>
    <row r="109" spans="1:17" ht="12" customHeight="1">
      <c r="A109" s="16">
        <v>3</v>
      </c>
      <c r="B109" s="22" t="s">
        <v>53</v>
      </c>
      <c r="C109" s="16" t="s">
        <v>29</v>
      </c>
      <c r="D109" s="16" t="s">
        <v>17</v>
      </c>
      <c r="E109" s="2"/>
      <c r="F109" s="2"/>
      <c r="G109" s="2"/>
      <c r="H109" s="2"/>
      <c r="I109" s="2"/>
      <c r="J109" s="2"/>
      <c r="K109" s="2"/>
      <c r="L109" s="2"/>
      <c r="M109" s="2"/>
      <c r="N109" s="2"/>
      <c r="O109" s="2"/>
      <c r="P109" s="2"/>
      <c r="Q109" s="2"/>
    </row>
    <row r="110" spans="1:17" ht="12" customHeight="1">
      <c r="A110" s="24" t="s">
        <v>1</v>
      </c>
      <c r="B110" s="21" t="s">
        <v>54</v>
      </c>
      <c r="C110" s="153">
        <f>(1/12*0.05)*1</f>
        <v>4.1666666666666666E-3</v>
      </c>
      <c r="D110" s="154">
        <f>C110*(C46+C102+C104+D73)</f>
        <v>0</v>
      </c>
      <c r="E110" s="27"/>
      <c r="F110" s="2"/>
      <c r="G110" s="2"/>
      <c r="H110" s="2"/>
      <c r="I110" s="2"/>
      <c r="J110" s="2"/>
      <c r="K110" s="2"/>
      <c r="L110" s="2"/>
      <c r="M110" s="2"/>
      <c r="N110" s="2"/>
      <c r="O110" s="2"/>
      <c r="P110" s="2"/>
      <c r="Q110" s="2"/>
    </row>
    <row r="111" spans="1:17" ht="12" customHeight="1">
      <c r="A111" s="24" t="s">
        <v>3</v>
      </c>
      <c r="B111" s="21" t="s">
        <v>55</v>
      </c>
      <c r="C111" s="84">
        <f>C73*C110</f>
        <v>3.3333333333333332E-4</v>
      </c>
      <c r="D111" s="79">
        <f>C111*C46</f>
        <v>0</v>
      </c>
      <c r="E111" s="2"/>
      <c r="F111" s="2"/>
      <c r="G111" s="2"/>
      <c r="H111" s="2"/>
      <c r="I111" s="2"/>
      <c r="J111" s="2"/>
      <c r="K111" s="2"/>
      <c r="L111" s="2"/>
      <c r="M111" s="2"/>
      <c r="N111" s="2"/>
      <c r="O111" s="2"/>
      <c r="P111" s="2"/>
      <c r="Q111" s="2"/>
    </row>
    <row r="112" spans="1:17" ht="10.5" customHeight="1">
      <c r="A112" s="24" t="s">
        <v>6</v>
      </c>
      <c r="B112" s="21" t="s">
        <v>230</v>
      </c>
      <c r="C112" s="85">
        <v>0.04</v>
      </c>
      <c r="D112" s="79">
        <f>C112*(C46+D58)</f>
        <v>0</v>
      </c>
      <c r="E112" s="27"/>
      <c r="F112" s="2"/>
      <c r="G112" s="2"/>
      <c r="H112" s="2"/>
      <c r="I112" s="2"/>
      <c r="J112" s="2"/>
      <c r="K112" s="2"/>
      <c r="L112" s="2"/>
      <c r="M112" s="2"/>
      <c r="N112" s="2"/>
      <c r="O112" s="2"/>
      <c r="P112" s="2"/>
      <c r="Q112" s="2"/>
    </row>
    <row r="113" spans="1:17" ht="12" customHeight="1">
      <c r="A113" s="24" t="s">
        <v>8</v>
      </c>
      <c r="B113" s="21" t="s">
        <v>193</v>
      </c>
      <c r="C113" s="85">
        <f>7/30/12</f>
        <v>1.9444444444444445E-2</v>
      </c>
      <c r="D113" s="79">
        <f>C113*(C46+C105)</f>
        <v>0</v>
      </c>
      <c r="E113" s="27"/>
      <c r="F113" s="2"/>
      <c r="G113" s="2"/>
      <c r="H113" s="2"/>
      <c r="I113" s="2"/>
      <c r="J113" s="2"/>
      <c r="K113" s="2"/>
      <c r="L113" s="2"/>
      <c r="M113" s="2"/>
      <c r="N113" s="2"/>
      <c r="O113" s="2"/>
      <c r="P113" s="2"/>
      <c r="Q113" s="2"/>
    </row>
    <row r="114" spans="1:17" ht="12" customHeight="1">
      <c r="A114" s="24" t="s">
        <v>21</v>
      </c>
      <c r="B114" s="21" t="s">
        <v>228</v>
      </c>
      <c r="C114" s="85">
        <f>C113*C74</f>
        <v>7.1555555555555565E-3</v>
      </c>
      <c r="D114" s="79">
        <f>C114*C46</f>
        <v>0</v>
      </c>
      <c r="E114" s="27"/>
      <c r="F114" s="2"/>
      <c r="G114" s="2"/>
      <c r="H114" s="2"/>
      <c r="I114" s="2"/>
      <c r="J114" s="2"/>
      <c r="K114" s="2"/>
      <c r="L114" s="2"/>
      <c r="M114" s="2"/>
      <c r="N114" s="2"/>
      <c r="O114" s="2"/>
      <c r="P114" s="2"/>
      <c r="Q114" s="2"/>
    </row>
    <row r="115" spans="1:17" ht="12" customHeight="1">
      <c r="A115" s="24" t="s">
        <v>23</v>
      </c>
      <c r="B115" s="21" t="s">
        <v>229</v>
      </c>
      <c r="C115" s="66">
        <f>0.0194*0.08*0.4</f>
        <v>6.2080000000000002E-4</v>
      </c>
      <c r="D115" s="79">
        <f>C115*(C46+D58)</f>
        <v>0</v>
      </c>
      <c r="E115" s="2"/>
      <c r="F115" s="2"/>
      <c r="G115" s="2"/>
      <c r="H115" s="2"/>
      <c r="I115" s="2"/>
      <c r="J115" s="2"/>
      <c r="K115" s="2"/>
      <c r="L115" s="2"/>
      <c r="M115" s="2"/>
      <c r="N115" s="2"/>
      <c r="O115" s="2"/>
      <c r="P115" s="2"/>
      <c r="Q115" s="2"/>
    </row>
    <row r="116" spans="1:17" ht="12" customHeight="1">
      <c r="A116" s="252" t="s">
        <v>127</v>
      </c>
      <c r="B116" s="254"/>
      <c r="C116" s="119">
        <f>SUM(C110:C115)</f>
        <v>7.1720800000000001E-2</v>
      </c>
      <c r="D116" s="115">
        <f>SUM(D110:D115)</f>
        <v>0</v>
      </c>
      <c r="E116" s="2"/>
      <c r="F116" s="2"/>
      <c r="G116" s="2"/>
      <c r="H116" s="2"/>
      <c r="I116" s="2"/>
      <c r="J116" s="2"/>
      <c r="K116" s="2"/>
      <c r="L116" s="2"/>
      <c r="M116" s="2"/>
      <c r="N116" s="2"/>
      <c r="O116" s="2"/>
      <c r="P116" s="2"/>
      <c r="Q116" s="2"/>
    </row>
    <row r="117" spans="1:17" ht="11.5" customHeight="1">
      <c r="A117" s="20"/>
      <c r="B117" s="20"/>
      <c r="C117" s="20"/>
      <c r="D117" s="2"/>
      <c r="E117" s="2"/>
      <c r="F117" s="2"/>
      <c r="G117" s="2"/>
      <c r="H117" s="2"/>
      <c r="I117" s="2"/>
      <c r="J117" s="2"/>
      <c r="K117" s="2"/>
      <c r="L117" s="2"/>
      <c r="M117" s="2"/>
      <c r="N117" s="2"/>
      <c r="O117" s="2"/>
      <c r="P117" s="2"/>
      <c r="Q117" s="2"/>
    </row>
    <row r="118" spans="1:17" ht="12" customHeight="1">
      <c r="A118" s="102" t="s">
        <v>129</v>
      </c>
      <c r="B118" s="102"/>
      <c r="C118" s="102"/>
      <c r="D118" s="102"/>
      <c r="E118" s="102"/>
      <c r="F118" s="102"/>
      <c r="G118" s="102"/>
      <c r="H118" s="102"/>
      <c r="I118" s="102"/>
      <c r="J118" s="102"/>
      <c r="K118" s="102"/>
      <c r="L118" s="2"/>
      <c r="M118" s="2"/>
      <c r="N118" s="2"/>
      <c r="O118" s="2"/>
      <c r="P118" s="2"/>
      <c r="Q118" s="2"/>
    </row>
    <row r="119" spans="1:17" ht="37.5" customHeight="1">
      <c r="A119" s="255" t="s">
        <v>152</v>
      </c>
      <c r="B119" s="255"/>
      <c r="C119" s="255"/>
      <c r="D119" s="255"/>
      <c r="E119" s="104"/>
      <c r="F119" s="104"/>
      <c r="G119" s="104"/>
      <c r="H119" s="104"/>
      <c r="I119" s="104"/>
      <c r="J119" s="104"/>
      <c r="K119" s="104"/>
      <c r="L119" s="2"/>
      <c r="M119" s="2"/>
      <c r="N119" s="2"/>
      <c r="O119" s="2"/>
      <c r="P119" s="2"/>
      <c r="Q119" s="2"/>
    </row>
    <row r="120" spans="1:17" ht="55" customHeight="1">
      <c r="A120" s="255" t="s">
        <v>232</v>
      </c>
      <c r="B120" s="255"/>
      <c r="C120" s="255"/>
      <c r="D120" s="255"/>
      <c r="E120" s="104"/>
      <c r="F120" s="104"/>
      <c r="G120" s="104"/>
      <c r="H120" s="104"/>
      <c r="I120" s="104"/>
      <c r="J120" s="104"/>
      <c r="K120" s="104"/>
      <c r="L120" s="2"/>
      <c r="M120" s="2"/>
      <c r="N120" s="2"/>
      <c r="O120" s="2"/>
      <c r="P120" s="2"/>
      <c r="Q120" s="2"/>
    </row>
    <row r="121" spans="1:17" ht="41.5" customHeight="1">
      <c r="A121" s="255" t="s">
        <v>153</v>
      </c>
      <c r="B121" s="255"/>
      <c r="C121" s="255"/>
      <c r="D121" s="255"/>
      <c r="E121" s="104"/>
      <c r="F121" s="104"/>
      <c r="G121" s="104"/>
      <c r="H121" s="104"/>
      <c r="I121" s="104"/>
      <c r="J121" s="104"/>
      <c r="K121" s="104"/>
      <c r="L121" s="2"/>
      <c r="M121" s="2"/>
      <c r="N121" s="2"/>
      <c r="O121" s="2"/>
      <c r="P121" s="2"/>
      <c r="Q121" s="2"/>
    </row>
    <row r="122" spans="1:17" ht="42" customHeight="1">
      <c r="A122" s="255" t="s">
        <v>154</v>
      </c>
      <c r="B122" s="255"/>
      <c r="C122" s="255"/>
      <c r="D122" s="255"/>
      <c r="E122" s="104"/>
      <c r="F122" s="104"/>
      <c r="G122" s="104"/>
      <c r="H122" s="104"/>
      <c r="I122" s="104"/>
      <c r="J122" s="104"/>
      <c r="K122" s="104"/>
      <c r="L122" s="2"/>
      <c r="M122" s="2"/>
      <c r="N122" s="2"/>
      <c r="O122" s="2"/>
      <c r="P122" s="2"/>
      <c r="Q122" s="2"/>
    </row>
    <row r="123" spans="1:17" ht="50" customHeight="1">
      <c r="A123" s="255" t="s">
        <v>231</v>
      </c>
      <c r="B123" s="255"/>
      <c r="C123" s="255"/>
      <c r="D123" s="255"/>
      <c r="E123" s="104"/>
      <c r="F123" s="104"/>
      <c r="G123" s="104"/>
      <c r="H123" s="104"/>
      <c r="I123" s="104"/>
      <c r="J123" s="104"/>
      <c r="K123" s="104"/>
      <c r="L123" s="2"/>
      <c r="M123" s="2"/>
      <c r="N123" s="2"/>
      <c r="O123" s="2"/>
      <c r="P123" s="2"/>
      <c r="Q123" s="2"/>
    </row>
    <row r="124" spans="1:17" ht="33.5" customHeight="1">
      <c r="A124" s="247" t="s">
        <v>233</v>
      </c>
      <c r="B124" s="247"/>
      <c r="C124" s="247"/>
      <c r="D124" s="247"/>
      <c r="E124" s="105"/>
      <c r="F124" s="105"/>
      <c r="G124" s="105"/>
      <c r="H124" s="105"/>
      <c r="I124" s="103"/>
      <c r="J124" s="103"/>
      <c r="K124" s="103"/>
      <c r="L124" s="2"/>
      <c r="M124" s="2"/>
      <c r="N124" s="2"/>
      <c r="O124" s="2"/>
      <c r="P124" s="2"/>
      <c r="Q124" s="2"/>
    </row>
    <row r="125" spans="1:17" ht="14.5" customHeight="1">
      <c r="A125" s="320"/>
      <c r="B125" s="320"/>
      <c r="C125" s="320"/>
      <c r="D125" s="320"/>
      <c r="E125" s="105"/>
      <c r="F125" s="105"/>
      <c r="G125" s="105"/>
      <c r="H125" s="105"/>
      <c r="I125" s="103"/>
      <c r="J125" s="103"/>
      <c r="K125" s="103"/>
      <c r="L125" s="2"/>
      <c r="M125" s="2"/>
      <c r="N125" s="2"/>
      <c r="O125" s="2"/>
      <c r="P125" s="2"/>
      <c r="Q125" s="2"/>
    </row>
    <row r="126" spans="1:17" ht="12" customHeight="1">
      <c r="A126" s="249" t="s">
        <v>56</v>
      </c>
      <c r="B126" s="250"/>
      <c r="C126" s="250"/>
      <c r="D126" s="251"/>
      <c r="E126" s="2"/>
      <c r="F126" s="2"/>
      <c r="G126" s="2"/>
      <c r="H126" s="2"/>
      <c r="I126" s="2"/>
      <c r="J126" s="2"/>
      <c r="K126" s="2"/>
      <c r="L126" s="2"/>
      <c r="M126" s="2"/>
      <c r="N126" s="2"/>
      <c r="O126" s="2"/>
      <c r="P126" s="2"/>
      <c r="Q126" s="2"/>
    </row>
    <row r="127" spans="1:17" ht="12" customHeight="1">
      <c r="A127" s="20"/>
      <c r="B127" s="20"/>
      <c r="C127" s="20"/>
      <c r="D127" s="20"/>
      <c r="E127" s="2"/>
      <c r="F127" s="2"/>
      <c r="G127" s="2"/>
      <c r="H127" s="2"/>
      <c r="I127" s="28"/>
      <c r="J127" s="2"/>
      <c r="K127" s="2"/>
      <c r="L127" s="2"/>
      <c r="M127" s="2"/>
      <c r="N127" s="2"/>
      <c r="O127" s="2"/>
      <c r="P127" s="2"/>
      <c r="Q127" s="2"/>
    </row>
    <row r="128" spans="1:17" ht="19" customHeight="1">
      <c r="A128" s="269" t="s">
        <v>57</v>
      </c>
      <c r="B128" s="270"/>
      <c r="C128" s="270"/>
      <c r="D128" s="271"/>
      <c r="E128" s="2"/>
      <c r="F128" s="2"/>
      <c r="G128" s="2"/>
      <c r="H128" s="2"/>
      <c r="I128" s="2"/>
      <c r="J128" s="2"/>
      <c r="K128" s="2"/>
      <c r="L128" s="2"/>
      <c r="M128" s="2"/>
      <c r="N128" s="2"/>
      <c r="O128" s="2"/>
      <c r="P128" s="2"/>
      <c r="Q128" s="2"/>
    </row>
    <row r="129" spans="1:17" ht="12" customHeight="1">
      <c r="A129" s="22" t="s">
        <v>58</v>
      </c>
      <c r="B129" s="22" t="s">
        <v>59</v>
      </c>
      <c r="C129" s="16" t="s">
        <v>29</v>
      </c>
      <c r="D129" s="16" t="s">
        <v>17</v>
      </c>
      <c r="E129" s="2"/>
      <c r="F129" s="2"/>
      <c r="G129" s="2"/>
      <c r="H129" s="2"/>
      <c r="I129" s="2"/>
      <c r="J129" s="2"/>
      <c r="K129" s="2"/>
      <c r="L129" s="2"/>
      <c r="M129" s="2"/>
      <c r="N129" s="2"/>
      <c r="O129" s="2"/>
      <c r="P129" s="2"/>
      <c r="Q129" s="2"/>
    </row>
    <row r="130" spans="1:17" ht="12" customHeight="1">
      <c r="A130" s="24" t="s">
        <v>1</v>
      </c>
      <c r="B130" s="65" t="s">
        <v>60</v>
      </c>
      <c r="C130" s="84">
        <v>1.6199999999999999E-2</v>
      </c>
      <c r="D130" s="78">
        <f>C130*(C46+C105+D116)</f>
        <v>0</v>
      </c>
      <c r="E130" s="2"/>
      <c r="F130" s="2"/>
      <c r="G130" s="2"/>
      <c r="H130" s="2"/>
      <c r="I130" s="2"/>
      <c r="J130" s="2"/>
      <c r="K130" s="2"/>
      <c r="L130" s="2"/>
      <c r="M130" s="2"/>
      <c r="N130" s="2"/>
      <c r="O130" s="2"/>
      <c r="P130" s="2"/>
      <c r="Q130" s="2"/>
    </row>
    <row r="131" spans="1:17" ht="12" customHeight="1">
      <c r="A131" s="24" t="s">
        <v>3</v>
      </c>
      <c r="B131" s="65" t="s">
        <v>61</v>
      </c>
      <c r="C131" s="84">
        <f>(1/30)/12</f>
        <v>2.7777777777777779E-3</v>
      </c>
      <c r="D131" s="78">
        <f>C131*(C46+C105+D116)</f>
        <v>0</v>
      </c>
      <c r="E131" s="30"/>
      <c r="F131" s="2"/>
      <c r="G131" s="29"/>
      <c r="H131" s="31"/>
      <c r="I131" s="31"/>
      <c r="J131" s="2"/>
      <c r="K131" s="2"/>
      <c r="L131" s="2"/>
      <c r="M131" s="2"/>
      <c r="N131" s="2"/>
      <c r="O131" s="2"/>
      <c r="P131" s="2"/>
      <c r="Q131" s="2"/>
    </row>
    <row r="132" spans="1:17" ht="12" customHeight="1">
      <c r="A132" s="24" t="s">
        <v>6</v>
      </c>
      <c r="B132" s="65" t="s">
        <v>224</v>
      </c>
      <c r="C132" s="153">
        <f>(0.0144*0.1*0.4509*4/12)</f>
        <v>2.1643200000000002E-4</v>
      </c>
      <c r="D132" s="78">
        <f>C132*(C46+C105+D116)</f>
        <v>0</v>
      </c>
      <c r="E132" s="2"/>
      <c r="F132" s="2"/>
      <c r="G132" s="2"/>
      <c r="H132" s="2"/>
      <c r="I132" s="2"/>
      <c r="J132" s="2"/>
      <c r="K132" s="2"/>
      <c r="L132" s="2"/>
      <c r="M132" s="2"/>
      <c r="N132" s="2"/>
      <c r="O132" s="2"/>
      <c r="P132" s="2"/>
      <c r="Q132" s="2"/>
    </row>
    <row r="133" spans="1:17" ht="12" customHeight="1">
      <c r="A133" s="24" t="s">
        <v>8</v>
      </c>
      <c r="B133" s="65" t="s">
        <v>62</v>
      </c>
      <c r="C133" s="84">
        <f>(0.0178*0.1*0.4509*4/12)</f>
        <v>2.6753400000000004E-4</v>
      </c>
      <c r="D133" s="78">
        <f>C133*(C46+C105+D116)</f>
        <v>0</v>
      </c>
      <c r="E133" s="2"/>
      <c r="F133" s="2"/>
      <c r="G133" s="2"/>
      <c r="H133" s="17"/>
      <c r="I133" s="2"/>
      <c r="J133" s="2"/>
      <c r="K133" s="2"/>
      <c r="L133" s="2"/>
      <c r="M133" s="2"/>
      <c r="N133" s="2"/>
      <c r="O133" s="2"/>
      <c r="P133" s="2"/>
      <c r="Q133" s="2"/>
    </row>
    <row r="134" spans="1:17" ht="12" customHeight="1">
      <c r="A134" s="24" t="s">
        <v>21</v>
      </c>
      <c r="B134" s="65" t="s">
        <v>225</v>
      </c>
      <c r="C134" s="130">
        <f>0.1111*0.528*0.05</f>
        <v>2.9330400000000005E-3</v>
      </c>
      <c r="D134" s="206">
        <f>C134*(D56+D57+D74+C91+C92)</f>
        <v>0</v>
      </c>
      <c r="E134" s="2"/>
      <c r="F134" s="2"/>
      <c r="G134" s="2"/>
      <c r="H134" s="30"/>
      <c r="I134" s="2"/>
      <c r="J134" s="2"/>
      <c r="K134" s="2"/>
      <c r="L134" s="2"/>
      <c r="M134" s="2"/>
      <c r="N134" s="2"/>
      <c r="O134" s="2"/>
      <c r="P134" s="2"/>
      <c r="Q134" s="2"/>
    </row>
    <row r="135" spans="1:17" ht="12" customHeight="1">
      <c r="A135" s="24" t="s">
        <v>23</v>
      </c>
      <c r="B135" s="21" t="s">
        <v>63</v>
      </c>
      <c r="C135" s="130">
        <v>0</v>
      </c>
      <c r="D135" s="206">
        <f>C135*C26</f>
        <v>0</v>
      </c>
      <c r="E135" s="2"/>
      <c r="F135" s="2"/>
      <c r="G135" s="2"/>
      <c r="I135" s="2"/>
      <c r="J135" s="2"/>
      <c r="K135" s="2"/>
      <c r="L135" s="2"/>
      <c r="M135" s="2"/>
      <c r="N135" s="2"/>
      <c r="O135" s="2"/>
      <c r="P135" s="2"/>
      <c r="Q135" s="2"/>
    </row>
    <row r="136" spans="1:17" ht="12" customHeight="1">
      <c r="A136" s="252" t="s">
        <v>127</v>
      </c>
      <c r="B136" s="254"/>
      <c r="C136" s="131">
        <f>SUM(C130:C135)</f>
        <v>2.2394783777777778E-2</v>
      </c>
      <c r="D136" s="122">
        <f>SUM(D130:D135)</f>
        <v>0</v>
      </c>
      <c r="E136" s="2"/>
      <c r="F136" s="2"/>
      <c r="G136" s="2"/>
      <c r="H136" s="30"/>
      <c r="I136" s="2"/>
      <c r="J136" s="2"/>
      <c r="K136" s="2"/>
      <c r="L136" s="2"/>
      <c r="M136" s="2"/>
      <c r="N136" s="2"/>
      <c r="O136" s="2"/>
      <c r="P136" s="2"/>
      <c r="Q136" s="2"/>
    </row>
    <row r="137" spans="1:17" ht="12" customHeight="1">
      <c r="A137" s="20"/>
      <c r="B137" s="20"/>
      <c r="C137" s="20"/>
      <c r="D137" s="2"/>
      <c r="E137" s="2"/>
      <c r="F137" s="2"/>
      <c r="G137" s="28"/>
      <c r="H137" s="2"/>
      <c r="I137" s="2"/>
      <c r="J137" s="2"/>
      <c r="K137" s="2"/>
      <c r="L137" s="2"/>
      <c r="M137" s="2"/>
      <c r="N137" s="2"/>
      <c r="O137" s="2"/>
      <c r="P137" s="2"/>
      <c r="Q137" s="2"/>
    </row>
    <row r="138" spans="1:17" ht="12" customHeight="1">
      <c r="A138" s="99" t="s">
        <v>129</v>
      </c>
      <c r="B138" s="99"/>
      <c r="C138" s="99"/>
      <c r="D138" s="99"/>
      <c r="E138" s="102"/>
      <c r="F138" s="102"/>
      <c r="G138" s="102"/>
      <c r="H138" s="151"/>
      <c r="I138" s="2"/>
      <c r="J138" s="2"/>
      <c r="K138" s="2"/>
      <c r="L138" s="2"/>
      <c r="M138" s="2"/>
      <c r="N138" s="2"/>
      <c r="O138" s="2"/>
      <c r="P138" s="2"/>
      <c r="Q138" s="2"/>
    </row>
    <row r="139" spans="1:17" ht="14.5" customHeight="1">
      <c r="A139" s="247" t="s">
        <v>155</v>
      </c>
      <c r="B139" s="247"/>
      <c r="C139" s="247"/>
      <c r="D139" s="247"/>
      <c r="E139" s="104"/>
      <c r="F139" s="104"/>
      <c r="G139" s="104"/>
      <c r="H139" s="104"/>
      <c r="I139" s="104"/>
      <c r="J139" s="104"/>
      <c r="K139" s="104"/>
      <c r="L139" s="2"/>
      <c r="M139" s="2"/>
      <c r="N139" s="2"/>
      <c r="O139" s="2"/>
      <c r="P139" s="2"/>
      <c r="Q139" s="2"/>
    </row>
    <row r="140" spans="1:17" ht="61" customHeight="1">
      <c r="A140" s="291" t="s">
        <v>240</v>
      </c>
      <c r="B140" s="291"/>
      <c r="C140" s="291"/>
      <c r="D140" s="291"/>
      <c r="E140" s="107"/>
      <c r="F140" s="107"/>
      <c r="G140" s="107"/>
      <c r="H140" s="107"/>
      <c r="I140" s="107"/>
      <c r="J140" s="107"/>
      <c r="K140" s="107"/>
      <c r="L140" s="2"/>
      <c r="M140" s="2"/>
      <c r="N140" s="2"/>
      <c r="O140" s="2"/>
      <c r="P140" s="2"/>
      <c r="Q140" s="2"/>
    </row>
    <row r="141" spans="1:17" ht="40" customHeight="1">
      <c r="A141" s="291" t="s">
        <v>239</v>
      </c>
      <c r="B141" s="247"/>
      <c r="C141" s="247"/>
      <c r="D141" s="247"/>
      <c r="E141" s="104"/>
      <c r="F141" s="104"/>
      <c r="G141" s="104"/>
      <c r="H141" s="104"/>
      <c r="I141" s="104"/>
      <c r="J141" s="104"/>
      <c r="K141" s="104"/>
      <c r="L141" s="2"/>
      <c r="M141" s="2"/>
      <c r="N141" s="2"/>
      <c r="O141" s="2"/>
      <c r="P141" s="2"/>
      <c r="Q141" s="2"/>
    </row>
    <row r="142" spans="1:17" ht="53" customHeight="1">
      <c r="A142" s="247" t="s">
        <v>178</v>
      </c>
      <c r="B142" s="247"/>
      <c r="C142" s="247"/>
      <c r="D142" s="247"/>
      <c r="E142" s="104"/>
      <c r="F142" s="104"/>
      <c r="G142" s="104"/>
      <c r="H142" s="104"/>
      <c r="I142" s="104"/>
      <c r="J142" s="104"/>
      <c r="K142" s="104"/>
      <c r="L142" s="2"/>
      <c r="M142" s="2"/>
      <c r="N142" s="2"/>
      <c r="O142" s="2"/>
      <c r="P142" s="2"/>
      <c r="Q142" s="2"/>
    </row>
    <row r="143" spans="1:17" ht="102" customHeight="1">
      <c r="A143" s="247" t="s">
        <v>238</v>
      </c>
      <c r="B143" s="247"/>
      <c r="C143" s="247"/>
      <c r="D143" s="247"/>
      <c r="E143" s="104"/>
      <c r="F143" s="104"/>
      <c r="G143" s="104"/>
      <c r="H143" s="104"/>
      <c r="I143" s="104"/>
      <c r="J143" s="104"/>
      <c r="K143" s="104"/>
      <c r="L143" s="2"/>
      <c r="M143" s="2"/>
      <c r="N143" s="2"/>
      <c r="O143" s="2"/>
      <c r="P143" s="2"/>
      <c r="Q143" s="2"/>
    </row>
    <row r="144" spans="1:17" ht="12" customHeight="1">
      <c r="A144" s="106"/>
      <c r="B144" s="106"/>
      <c r="C144" s="106"/>
      <c r="D144" s="106"/>
      <c r="E144" s="104"/>
      <c r="F144" s="104"/>
      <c r="G144" s="104"/>
      <c r="H144" s="104"/>
      <c r="I144" s="104"/>
      <c r="J144" s="104"/>
      <c r="K144" s="104"/>
      <c r="L144" s="2"/>
      <c r="M144" s="2"/>
      <c r="N144" s="2"/>
      <c r="O144" s="2"/>
      <c r="P144" s="2"/>
      <c r="Q144" s="2"/>
    </row>
    <row r="145" spans="1:17" ht="12" customHeight="1">
      <c r="A145" s="269" t="s">
        <v>64</v>
      </c>
      <c r="B145" s="270"/>
      <c r="C145" s="270"/>
      <c r="D145" s="271"/>
      <c r="E145" s="2"/>
      <c r="F145" s="2"/>
      <c r="G145" s="2"/>
      <c r="H145" s="2"/>
      <c r="I145" s="2"/>
      <c r="J145" s="2"/>
      <c r="K145" s="2"/>
      <c r="L145" s="2"/>
      <c r="M145" s="2"/>
      <c r="N145" s="2"/>
      <c r="O145" s="2"/>
      <c r="P145" s="2"/>
      <c r="Q145" s="2"/>
    </row>
    <row r="146" spans="1:17" ht="12" customHeight="1">
      <c r="A146" s="22" t="s">
        <v>65</v>
      </c>
      <c r="B146" s="22" t="s">
        <v>66</v>
      </c>
      <c r="C146" s="16" t="s">
        <v>29</v>
      </c>
      <c r="D146" s="16" t="s">
        <v>17</v>
      </c>
      <c r="E146" s="2"/>
      <c r="F146" s="2"/>
      <c r="G146" s="2"/>
      <c r="H146" s="29"/>
      <c r="I146" s="2"/>
      <c r="J146" s="2"/>
      <c r="K146" s="2"/>
      <c r="L146" s="2"/>
      <c r="M146" s="2"/>
      <c r="N146" s="2"/>
      <c r="O146" s="2"/>
      <c r="P146" s="2"/>
      <c r="Q146" s="2"/>
    </row>
    <row r="147" spans="1:17" ht="12" customHeight="1">
      <c r="A147" s="16" t="s">
        <v>1</v>
      </c>
      <c r="B147" s="21" t="s">
        <v>67</v>
      </c>
      <c r="C147" s="33">
        <v>0</v>
      </c>
      <c r="D147" s="26">
        <f>C147*C26</f>
        <v>0</v>
      </c>
      <c r="E147" s="2"/>
      <c r="F147" s="2"/>
      <c r="G147" s="2"/>
      <c r="H147" s="27"/>
      <c r="I147" s="2"/>
      <c r="J147" s="2"/>
      <c r="K147" s="2"/>
      <c r="L147" s="2"/>
      <c r="M147" s="2"/>
      <c r="N147" s="2"/>
      <c r="O147" s="2"/>
      <c r="P147" s="2"/>
      <c r="Q147" s="2"/>
    </row>
    <row r="148" spans="1:17" ht="12" customHeight="1">
      <c r="A148" s="252" t="s">
        <v>45</v>
      </c>
      <c r="B148" s="272"/>
      <c r="C148" s="267"/>
      <c r="D148" s="117">
        <f>D147</f>
        <v>0</v>
      </c>
      <c r="E148" s="2"/>
      <c r="F148" s="2"/>
      <c r="G148" s="2"/>
      <c r="H148" s="2"/>
      <c r="I148" s="2"/>
      <c r="J148" s="2"/>
      <c r="K148" s="2"/>
      <c r="L148" s="2"/>
      <c r="M148" s="2"/>
      <c r="N148" s="2"/>
      <c r="O148" s="2"/>
      <c r="P148" s="2"/>
      <c r="Q148" s="2"/>
    </row>
    <row r="149" spans="1:17" ht="12" customHeight="1">
      <c r="A149" s="2"/>
      <c r="B149" s="2"/>
      <c r="C149" s="9"/>
      <c r="D149" s="2"/>
      <c r="E149" s="2"/>
      <c r="F149" s="2"/>
      <c r="G149" s="2"/>
      <c r="H149" s="2"/>
      <c r="I149" s="2"/>
      <c r="J149" s="2"/>
      <c r="K149" s="2"/>
      <c r="L149" s="2"/>
      <c r="M149" s="2"/>
      <c r="N149" s="2"/>
      <c r="O149" s="2"/>
      <c r="P149" s="2"/>
      <c r="Q149" s="2"/>
    </row>
    <row r="150" spans="1:17" ht="12" customHeight="1">
      <c r="A150" s="269" t="s">
        <v>68</v>
      </c>
      <c r="B150" s="270"/>
      <c r="C150" s="271"/>
      <c r="D150" s="34"/>
      <c r="E150" s="2"/>
      <c r="F150" s="2"/>
      <c r="G150" s="2"/>
      <c r="H150" s="2"/>
      <c r="I150" s="2"/>
      <c r="J150" s="2"/>
      <c r="K150" s="2"/>
      <c r="L150" s="2"/>
      <c r="M150" s="2"/>
      <c r="N150" s="2"/>
      <c r="O150" s="2"/>
      <c r="P150" s="2"/>
      <c r="Q150" s="2"/>
    </row>
    <row r="151" spans="1:17" ht="12" customHeight="1">
      <c r="A151" s="22">
        <v>4</v>
      </c>
      <c r="B151" s="22" t="s">
        <v>69</v>
      </c>
      <c r="C151" s="16" t="s">
        <v>17</v>
      </c>
      <c r="D151" s="2"/>
      <c r="E151" s="2"/>
      <c r="F151" s="2"/>
      <c r="G151" s="2"/>
      <c r="H151" s="2"/>
      <c r="I151" s="2"/>
      <c r="J151" s="2"/>
      <c r="K151" s="2"/>
      <c r="L151" s="2"/>
      <c r="M151" s="2"/>
      <c r="N151" s="2"/>
      <c r="O151" s="2"/>
      <c r="P151" s="2"/>
      <c r="Q151" s="2"/>
    </row>
    <row r="152" spans="1:17" ht="12" customHeight="1">
      <c r="A152" s="21" t="s">
        <v>58</v>
      </c>
      <c r="B152" s="21" t="s">
        <v>59</v>
      </c>
      <c r="C152" s="78">
        <f>D136</f>
        <v>0</v>
      </c>
      <c r="D152" s="2"/>
      <c r="E152" s="2"/>
      <c r="F152" s="2"/>
      <c r="G152" s="27"/>
      <c r="H152" s="2"/>
      <c r="I152" s="2"/>
      <c r="J152" s="2"/>
      <c r="K152" s="2"/>
      <c r="L152" s="2"/>
      <c r="M152" s="2"/>
      <c r="N152" s="2"/>
      <c r="O152" s="2"/>
      <c r="P152" s="2"/>
      <c r="Q152" s="2"/>
    </row>
    <row r="153" spans="1:17" ht="12" customHeight="1">
      <c r="A153" s="21" t="s">
        <v>65</v>
      </c>
      <c r="B153" s="21" t="s">
        <v>66</v>
      </c>
      <c r="C153" s="78">
        <f>D148</f>
        <v>0</v>
      </c>
      <c r="D153" s="2"/>
      <c r="E153" s="2"/>
      <c r="F153" s="2"/>
      <c r="G153" s="2"/>
      <c r="H153" s="2"/>
      <c r="I153" s="2"/>
      <c r="J153" s="2"/>
      <c r="K153" s="2"/>
      <c r="L153" s="2"/>
      <c r="M153" s="2"/>
      <c r="N153" s="2"/>
      <c r="O153" s="2"/>
      <c r="P153" s="2"/>
      <c r="Q153" s="2"/>
    </row>
    <row r="154" spans="1:17" ht="12" customHeight="1">
      <c r="A154" s="252" t="s">
        <v>127</v>
      </c>
      <c r="B154" s="267"/>
      <c r="C154" s="205">
        <f>SUM(C152:C153)</f>
        <v>0</v>
      </c>
      <c r="D154" s="2"/>
      <c r="E154" s="2"/>
      <c r="F154" s="2"/>
      <c r="G154" s="2"/>
      <c r="H154" s="2"/>
      <c r="I154" s="2"/>
      <c r="J154" s="2"/>
      <c r="K154" s="2"/>
      <c r="L154" s="2"/>
      <c r="M154" s="2"/>
      <c r="N154" s="2"/>
      <c r="O154" s="2"/>
      <c r="P154" s="2"/>
      <c r="Q154" s="2"/>
    </row>
    <row r="155" spans="1:17" ht="19" customHeight="1">
      <c r="A155" s="2"/>
      <c r="B155" s="2"/>
      <c r="C155" s="9"/>
      <c r="D155" s="2"/>
      <c r="E155" s="2"/>
      <c r="F155" s="2"/>
      <c r="G155" s="2"/>
      <c r="H155" s="2"/>
      <c r="I155" s="2"/>
      <c r="J155" s="2"/>
      <c r="K155" s="2"/>
      <c r="L155" s="2"/>
      <c r="M155" s="2"/>
      <c r="N155" s="2"/>
      <c r="O155" s="2"/>
      <c r="P155" s="2"/>
      <c r="Q155" s="2"/>
    </row>
    <row r="156" spans="1:17" ht="12" customHeight="1">
      <c r="A156" s="249" t="s">
        <v>70</v>
      </c>
      <c r="B156" s="250"/>
      <c r="C156" s="251"/>
      <c r="D156" s="2"/>
      <c r="E156" s="2"/>
      <c r="F156" s="2"/>
      <c r="G156" s="2"/>
      <c r="H156" s="2"/>
      <c r="I156" s="2"/>
      <c r="J156" s="2"/>
      <c r="K156" s="2"/>
      <c r="L156" s="2"/>
      <c r="M156" s="2"/>
      <c r="N156" s="2"/>
      <c r="O156" s="2"/>
      <c r="P156" s="2"/>
      <c r="Q156" s="2"/>
    </row>
    <row r="157" spans="1:17" ht="12" customHeight="1">
      <c r="A157" s="2"/>
      <c r="B157" s="2"/>
      <c r="C157" s="2"/>
      <c r="D157" s="2"/>
      <c r="E157" s="2"/>
      <c r="F157" s="2"/>
      <c r="G157" s="2"/>
      <c r="H157" s="2"/>
      <c r="I157" s="2"/>
      <c r="J157" s="2"/>
      <c r="K157" s="2"/>
      <c r="L157" s="2"/>
      <c r="M157" s="2"/>
      <c r="N157" s="2"/>
      <c r="O157" s="2"/>
      <c r="P157" s="2"/>
      <c r="Q157" s="2"/>
    </row>
    <row r="158" spans="1:17" ht="12" customHeight="1">
      <c r="A158" s="69">
        <v>5</v>
      </c>
      <c r="B158" s="70" t="s">
        <v>71</v>
      </c>
      <c r="C158" s="69" t="s">
        <v>17</v>
      </c>
      <c r="D158" s="2"/>
      <c r="E158" s="2"/>
      <c r="F158" s="2"/>
      <c r="G158" s="2"/>
      <c r="H158" s="2"/>
      <c r="I158" s="2"/>
      <c r="J158" s="2"/>
      <c r="K158" s="2"/>
      <c r="L158" s="2"/>
      <c r="M158" s="2"/>
      <c r="N158" s="2"/>
      <c r="O158" s="2"/>
      <c r="P158" s="2"/>
      <c r="Q158" s="2"/>
    </row>
    <row r="159" spans="1:17" ht="12" customHeight="1">
      <c r="A159" s="14" t="s">
        <v>1</v>
      </c>
      <c r="B159" s="110" t="s">
        <v>72</v>
      </c>
      <c r="C159" s="201">
        <f>UNIFORMES!G17</f>
        <v>0</v>
      </c>
      <c r="D159" s="2"/>
      <c r="E159" s="2"/>
      <c r="F159" s="2"/>
      <c r="G159" s="2"/>
      <c r="H159" s="2"/>
      <c r="I159" s="2"/>
      <c r="J159" s="2"/>
      <c r="K159" s="2"/>
      <c r="L159" s="2"/>
      <c r="M159" s="2"/>
      <c r="N159" s="2"/>
      <c r="O159" s="2"/>
      <c r="P159" s="2"/>
      <c r="Q159" s="2"/>
    </row>
    <row r="160" spans="1:17" ht="12" customHeight="1">
      <c r="A160" s="14" t="s">
        <v>3</v>
      </c>
      <c r="B160" s="110" t="s">
        <v>73</v>
      </c>
      <c r="C160" s="201">
        <v>0</v>
      </c>
      <c r="D160" s="2"/>
      <c r="E160" s="2"/>
      <c r="F160" s="2"/>
      <c r="G160" s="2"/>
      <c r="H160" s="2"/>
      <c r="I160" s="2"/>
      <c r="J160" s="2"/>
      <c r="K160" s="2"/>
      <c r="L160" s="2"/>
      <c r="M160" s="2"/>
      <c r="N160" s="2"/>
      <c r="O160" s="2"/>
      <c r="P160" s="2"/>
      <c r="Q160" s="2"/>
    </row>
    <row r="161" spans="1:17" ht="12" customHeight="1">
      <c r="A161" s="14" t="s">
        <v>6</v>
      </c>
      <c r="B161" s="110" t="s">
        <v>182</v>
      </c>
      <c r="C161" s="202">
        <v>0</v>
      </c>
      <c r="D161" s="2"/>
      <c r="E161" s="2"/>
      <c r="F161" s="2"/>
      <c r="G161" s="2"/>
      <c r="H161" s="2"/>
      <c r="I161" s="2"/>
      <c r="J161" s="2"/>
      <c r="K161" s="2"/>
      <c r="L161" s="2"/>
      <c r="M161" s="2"/>
      <c r="N161" s="2"/>
      <c r="O161" s="2"/>
      <c r="P161" s="2"/>
      <c r="Q161" s="2"/>
    </row>
    <row r="162" spans="1:17" ht="12" customHeight="1">
      <c r="A162" s="112" t="s">
        <v>8</v>
      </c>
      <c r="B162" s="110" t="s">
        <v>24</v>
      </c>
      <c r="C162" s="201"/>
      <c r="D162" s="2"/>
      <c r="E162" s="2"/>
      <c r="F162" s="2"/>
      <c r="G162" s="2"/>
      <c r="H162" s="2"/>
      <c r="I162" s="2"/>
      <c r="J162" s="2"/>
      <c r="K162" s="2"/>
      <c r="L162" s="2"/>
      <c r="M162" s="2"/>
      <c r="N162" s="2"/>
      <c r="O162" s="2"/>
      <c r="P162" s="2"/>
      <c r="Q162" s="2"/>
    </row>
    <row r="163" spans="1:17" ht="12" customHeight="1">
      <c r="A163" s="112" t="s">
        <v>21</v>
      </c>
      <c r="B163" s="110" t="s">
        <v>74</v>
      </c>
      <c r="C163" s="203"/>
      <c r="D163" s="2"/>
      <c r="E163" s="2"/>
      <c r="F163" s="2"/>
      <c r="G163" s="2"/>
      <c r="H163" s="2"/>
      <c r="I163" s="2"/>
      <c r="J163" s="2"/>
      <c r="K163" s="2"/>
      <c r="L163" s="2"/>
      <c r="M163" s="2"/>
      <c r="N163" s="2"/>
      <c r="O163" s="2"/>
      <c r="P163" s="2"/>
      <c r="Q163" s="2"/>
    </row>
    <row r="164" spans="1:17" ht="12" customHeight="1">
      <c r="A164" s="112" t="s">
        <v>23</v>
      </c>
      <c r="B164" s="110" t="s">
        <v>74</v>
      </c>
      <c r="C164" s="203"/>
      <c r="D164" s="2"/>
      <c r="E164" s="2"/>
      <c r="F164" s="2"/>
      <c r="G164" s="2"/>
      <c r="H164" s="2"/>
      <c r="I164" s="2"/>
      <c r="J164" s="2"/>
      <c r="K164" s="2"/>
      <c r="L164" s="2"/>
      <c r="M164" s="2"/>
      <c r="N164" s="2"/>
      <c r="O164" s="2"/>
      <c r="P164" s="2"/>
      <c r="Q164" s="2"/>
    </row>
    <row r="165" spans="1:17" ht="12" customHeight="1">
      <c r="A165" s="281" t="s">
        <v>216</v>
      </c>
      <c r="B165" s="254"/>
      <c r="C165" s="204">
        <f>SUM(C159:C164)</f>
        <v>0</v>
      </c>
      <c r="D165" s="20"/>
      <c r="E165" s="2"/>
      <c r="F165" s="2"/>
      <c r="G165" s="2"/>
      <c r="H165" s="2"/>
      <c r="I165" s="2"/>
      <c r="J165" s="2"/>
      <c r="K165" s="2"/>
      <c r="L165" s="2"/>
      <c r="M165" s="2"/>
      <c r="N165" s="2"/>
      <c r="O165" s="2"/>
      <c r="P165" s="2"/>
      <c r="Q165" s="2"/>
    </row>
    <row r="166" spans="1:17" ht="12" customHeight="1">
      <c r="A166" s="311"/>
      <c r="B166" s="312"/>
      <c r="C166" s="312"/>
      <c r="D166" s="2"/>
      <c r="E166" s="2"/>
      <c r="F166" s="2"/>
      <c r="G166" s="2"/>
      <c r="H166" s="2"/>
      <c r="I166" s="2"/>
      <c r="J166" s="2"/>
      <c r="K166" s="2"/>
      <c r="L166" s="2"/>
      <c r="M166" s="2"/>
      <c r="N166" s="2"/>
      <c r="O166" s="2"/>
      <c r="P166" s="2"/>
      <c r="Q166" s="2"/>
    </row>
    <row r="167" spans="1:17" ht="19" customHeight="1">
      <c r="A167" s="248" t="s">
        <v>129</v>
      </c>
      <c r="B167" s="248"/>
      <c r="C167" s="248"/>
      <c r="D167" s="248"/>
      <c r="E167" s="248"/>
      <c r="F167" s="248"/>
      <c r="G167" s="248"/>
      <c r="H167" s="248"/>
      <c r="I167" s="2"/>
      <c r="J167" s="2"/>
      <c r="K167" s="2"/>
      <c r="L167" s="2"/>
      <c r="M167" s="2"/>
      <c r="N167" s="2"/>
      <c r="O167" s="2"/>
      <c r="P167" s="2"/>
      <c r="Q167" s="2"/>
    </row>
    <row r="168" spans="1:17" ht="24.5" customHeight="1">
      <c r="A168" s="247" t="s">
        <v>158</v>
      </c>
      <c r="B168" s="247"/>
      <c r="C168" s="247"/>
      <c r="D168" s="247"/>
      <c r="E168" s="108"/>
      <c r="F168" s="108"/>
      <c r="G168" s="108"/>
      <c r="H168" s="108"/>
      <c r="I168" s="2"/>
      <c r="J168" s="2"/>
      <c r="K168" s="2"/>
      <c r="L168" s="2"/>
      <c r="M168" s="2"/>
      <c r="N168" s="2"/>
      <c r="O168" s="2"/>
      <c r="P168" s="2"/>
      <c r="Q168" s="2"/>
    </row>
    <row r="169" spans="1:17" ht="13.5" customHeight="1">
      <c r="A169" s="247" t="s">
        <v>156</v>
      </c>
      <c r="B169" s="247"/>
      <c r="C169" s="247"/>
      <c r="D169" s="98"/>
      <c r="E169" s="108"/>
      <c r="F169" s="108"/>
      <c r="G169" s="108"/>
      <c r="H169" s="108"/>
      <c r="I169" s="2"/>
      <c r="J169" s="2"/>
      <c r="K169" s="2"/>
      <c r="L169" s="2"/>
      <c r="M169" s="2"/>
      <c r="N169" s="2"/>
      <c r="O169" s="2"/>
      <c r="P169" s="2"/>
      <c r="Q169" s="2"/>
    </row>
    <row r="170" spans="1:17" ht="30" customHeight="1">
      <c r="A170" s="247" t="s">
        <v>157</v>
      </c>
      <c r="B170" s="247"/>
      <c r="C170" s="247"/>
      <c r="D170" s="247"/>
      <c r="E170" s="108"/>
      <c r="F170" s="108"/>
      <c r="G170" s="108"/>
      <c r="H170" s="108"/>
      <c r="I170" s="2"/>
      <c r="J170" s="2"/>
      <c r="K170" s="2"/>
      <c r="L170" s="2"/>
      <c r="M170" s="2"/>
      <c r="N170" s="2"/>
      <c r="O170" s="2"/>
      <c r="P170" s="2"/>
      <c r="Q170" s="2"/>
    </row>
    <row r="171" spans="1:17" ht="12" customHeight="1">
      <c r="A171" s="98"/>
      <c r="B171" s="98"/>
      <c r="C171" s="98"/>
      <c r="D171" s="98"/>
      <c r="E171" s="108"/>
      <c r="F171" s="108"/>
      <c r="G171" s="108"/>
      <c r="H171" s="108"/>
      <c r="I171" s="2"/>
      <c r="J171" s="2"/>
      <c r="K171" s="2"/>
      <c r="L171" s="2"/>
      <c r="M171" s="2"/>
      <c r="N171" s="2"/>
      <c r="O171" s="2"/>
      <c r="P171" s="2"/>
      <c r="Q171" s="2"/>
    </row>
    <row r="172" spans="1:17" ht="12" customHeight="1">
      <c r="A172" s="249" t="s">
        <v>75</v>
      </c>
      <c r="B172" s="250"/>
      <c r="C172" s="250"/>
      <c r="D172" s="251"/>
      <c r="E172" s="2"/>
      <c r="F172" s="2"/>
      <c r="G172" s="2"/>
      <c r="H172" s="2"/>
      <c r="I172" s="2"/>
      <c r="J172" s="2"/>
      <c r="K172" s="2"/>
      <c r="L172" s="2"/>
      <c r="M172" s="2"/>
      <c r="N172" s="2"/>
      <c r="O172" s="2"/>
      <c r="P172" s="2"/>
      <c r="Q172" s="2"/>
    </row>
    <row r="173" spans="1:17" ht="12" customHeight="1">
      <c r="A173" s="2"/>
      <c r="B173" s="2"/>
      <c r="C173" s="9"/>
      <c r="D173" s="2"/>
      <c r="E173" s="2"/>
      <c r="F173" s="2"/>
      <c r="G173" s="2"/>
      <c r="H173" s="2"/>
      <c r="I173" s="2"/>
      <c r="J173" s="2"/>
      <c r="K173" s="2"/>
      <c r="L173" s="2"/>
      <c r="M173" s="2"/>
      <c r="N173" s="2"/>
      <c r="O173" s="2"/>
      <c r="P173" s="2"/>
      <c r="Q173" s="2"/>
    </row>
    <row r="174" spans="1:17" ht="12" customHeight="1">
      <c r="A174" s="16">
        <v>6</v>
      </c>
      <c r="B174" s="22" t="s">
        <v>76</v>
      </c>
      <c r="C174" s="16" t="s">
        <v>29</v>
      </c>
      <c r="D174" s="16" t="s">
        <v>17</v>
      </c>
      <c r="E174" s="2"/>
      <c r="F174" s="2"/>
      <c r="G174" s="2"/>
      <c r="H174" s="2"/>
      <c r="I174" s="2"/>
      <c r="J174" s="2"/>
      <c r="K174" s="2"/>
      <c r="L174" s="2"/>
      <c r="M174" s="2"/>
      <c r="N174" s="2"/>
      <c r="O174" s="2"/>
      <c r="P174" s="2"/>
      <c r="Q174" s="2"/>
    </row>
    <row r="175" spans="1:17" ht="19" customHeight="1">
      <c r="A175" s="24" t="s">
        <v>1</v>
      </c>
      <c r="B175" s="21" t="s">
        <v>77</v>
      </c>
      <c r="C175" s="125">
        <v>0.05</v>
      </c>
      <c r="D175" s="80">
        <f>(C46+C105+D116+C154+C165)*C175</f>
        <v>0</v>
      </c>
      <c r="E175" s="2"/>
      <c r="F175" s="2"/>
      <c r="G175" s="2"/>
      <c r="H175" s="2"/>
      <c r="I175" s="2"/>
      <c r="J175" s="2"/>
      <c r="K175" s="2"/>
      <c r="L175" s="2"/>
      <c r="M175" s="2"/>
      <c r="N175" s="2"/>
      <c r="O175" s="2"/>
      <c r="P175" s="2"/>
      <c r="Q175" s="2"/>
    </row>
    <row r="176" spans="1:17" ht="12" customHeight="1">
      <c r="A176" s="24" t="s">
        <v>3</v>
      </c>
      <c r="B176" s="21" t="s">
        <v>78</v>
      </c>
      <c r="C176" s="125">
        <v>0.1</v>
      </c>
      <c r="D176" s="80">
        <f>(C199+C200+C201+C202+C203)*C176</f>
        <v>0</v>
      </c>
      <c r="E176" s="2"/>
      <c r="F176" s="2"/>
      <c r="G176" s="2"/>
      <c r="H176" s="2"/>
      <c r="I176" s="2"/>
      <c r="J176" s="2"/>
      <c r="K176" s="2"/>
      <c r="L176" s="2"/>
      <c r="M176" s="2"/>
      <c r="N176" s="2"/>
      <c r="O176" s="2"/>
      <c r="P176" s="2"/>
      <c r="Q176" s="2"/>
    </row>
    <row r="177" spans="1:17" ht="19" customHeight="1">
      <c r="A177" s="308" t="s">
        <v>6</v>
      </c>
      <c r="B177" s="21" t="s">
        <v>79</v>
      </c>
      <c r="C177" s="125" t="s">
        <v>80</v>
      </c>
      <c r="D177" s="120">
        <v>0</v>
      </c>
      <c r="E177" s="2"/>
      <c r="F177" s="2"/>
      <c r="G177" s="2"/>
      <c r="H177" s="2"/>
      <c r="I177" s="2"/>
      <c r="J177" s="2"/>
      <c r="K177" s="2"/>
      <c r="L177" s="2"/>
      <c r="M177" s="2"/>
      <c r="N177" s="2"/>
      <c r="O177" s="2"/>
      <c r="P177" s="2"/>
      <c r="Q177" s="2"/>
    </row>
    <row r="178" spans="1:17" ht="12" customHeight="1">
      <c r="A178" s="309"/>
      <c r="B178" s="21" t="s">
        <v>81</v>
      </c>
      <c r="C178" s="125">
        <v>1.6500000000000001E-2</v>
      </c>
      <c r="D178" s="121">
        <f>((C204+D175+D176)/D188)*C178</f>
        <v>0</v>
      </c>
      <c r="E178" s="2"/>
      <c r="F178" s="2"/>
      <c r="G178" s="2"/>
      <c r="H178" s="2"/>
      <c r="I178" s="2"/>
      <c r="J178" s="2"/>
      <c r="K178" s="2"/>
      <c r="L178" s="2"/>
      <c r="M178" s="2"/>
      <c r="N178" s="2"/>
      <c r="O178" s="2"/>
      <c r="P178" s="2"/>
      <c r="Q178" s="2"/>
    </row>
    <row r="179" spans="1:17" ht="12" customHeight="1">
      <c r="A179" s="309"/>
      <c r="B179" s="21" t="s">
        <v>82</v>
      </c>
      <c r="C179" s="125">
        <v>7.5999999999999998E-2</v>
      </c>
      <c r="D179" s="121">
        <f>((C204+D175+D176)/D188)*C179</f>
        <v>0</v>
      </c>
      <c r="E179" s="2"/>
      <c r="F179" s="2"/>
      <c r="G179" s="2"/>
      <c r="H179" s="2"/>
      <c r="I179" s="2"/>
      <c r="J179" s="2"/>
      <c r="K179" s="2"/>
      <c r="L179" s="2"/>
      <c r="M179" s="2"/>
      <c r="N179" s="2"/>
      <c r="O179" s="2"/>
      <c r="P179" s="2"/>
      <c r="Q179" s="2"/>
    </row>
    <row r="180" spans="1:17" ht="12" customHeight="1">
      <c r="A180" s="309"/>
      <c r="B180" s="21" t="s">
        <v>83</v>
      </c>
      <c r="C180" s="78">
        <v>0</v>
      </c>
      <c r="D180" s="120">
        <v>0</v>
      </c>
      <c r="E180" s="2"/>
      <c r="F180" s="2"/>
      <c r="G180" s="2"/>
      <c r="H180" s="2"/>
      <c r="I180" s="2"/>
      <c r="J180" s="2"/>
      <c r="K180" s="2"/>
      <c r="L180" s="2"/>
      <c r="M180" s="2"/>
      <c r="N180" s="2"/>
      <c r="O180" s="2"/>
      <c r="P180" s="2"/>
      <c r="Q180" s="2"/>
    </row>
    <row r="181" spans="1:17" ht="12" customHeight="1">
      <c r="A181" s="310"/>
      <c r="B181" s="21" t="s">
        <v>84</v>
      </c>
      <c r="C181" s="125">
        <v>0.05</v>
      </c>
      <c r="D181" s="121">
        <f>((C204+D175+D176)/D188)*C181</f>
        <v>0</v>
      </c>
      <c r="E181" s="2"/>
      <c r="F181" s="2"/>
      <c r="G181" s="2"/>
      <c r="H181" s="2"/>
      <c r="I181" s="2"/>
      <c r="J181" s="2"/>
      <c r="K181" s="2"/>
      <c r="L181" s="2"/>
      <c r="M181" s="2"/>
      <c r="N181" s="2"/>
      <c r="O181" s="2"/>
      <c r="P181" s="2"/>
      <c r="Q181" s="2"/>
    </row>
    <row r="182" spans="1:17" ht="15" customHeight="1">
      <c r="A182" s="15"/>
      <c r="B182" s="35" t="s">
        <v>85</v>
      </c>
      <c r="C182" s="125">
        <f>SUM(C178:C181)</f>
        <v>0.14250000000000002</v>
      </c>
      <c r="D182" s="120">
        <v>0</v>
      </c>
      <c r="E182" s="27"/>
      <c r="F182" s="2"/>
      <c r="G182" s="2"/>
      <c r="H182" s="2"/>
      <c r="I182" s="2"/>
      <c r="J182" s="2"/>
      <c r="K182" s="2"/>
    </row>
    <row r="183" spans="1:17" ht="15" customHeight="1">
      <c r="A183" s="252" t="s">
        <v>162</v>
      </c>
      <c r="B183" s="253"/>
      <c r="C183" s="254"/>
      <c r="D183" s="122">
        <f>SUM(D174:D182)</f>
        <v>0</v>
      </c>
      <c r="E183" s="27"/>
      <c r="F183" s="2"/>
      <c r="G183" s="2"/>
      <c r="H183" s="2"/>
      <c r="I183" s="2"/>
      <c r="J183" s="2"/>
      <c r="K183" s="2"/>
    </row>
    <row r="184" spans="1:17" ht="15" customHeight="1">
      <c r="A184" s="109" t="s">
        <v>129</v>
      </c>
      <c r="B184" s="109"/>
      <c r="C184" s="109"/>
      <c r="D184" s="109"/>
      <c r="E184" s="109"/>
      <c r="F184" s="109"/>
      <c r="G184" s="109"/>
      <c r="H184" s="109"/>
      <c r="I184" s="109"/>
      <c r="J184" s="109"/>
      <c r="K184" s="109"/>
    </row>
    <row r="185" spans="1:17" ht="86" customHeight="1">
      <c r="A185" s="247" t="s">
        <v>268</v>
      </c>
      <c r="B185" s="247"/>
      <c r="C185" s="247"/>
      <c r="D185" s="247"/>
      <c r="E185" s="98"/>
      <c r="F185" s="98"/>
      <c r="G185" s="98"/>
      <c r="H185" s="98"/>
      <c r="I185" s="98"/>
      <c r="J185" s="98"/>
      <c r="K185" s="98"/>
    </row>
    <row r="186" spans="1:17" s="221" customFormat="1" ht="19" customHeight="1">
      <c r="A186" s="307" t="s">
        <v>159</v>
      </c>
      <c r="B186" s="307"/>
      <c r="C186" s="307"/>
      <c r="D186" s="307"/>
      <c r="E186" s="209"/>
      <c r="F186" s="209"/>
      <c r="G186" s="209"/>
      <c r="H186" s="209"/>
      <c r="I186" s="239"/>
      <c r="J186" s="239"/>
      <c r="K186" s="239"/>
    </row>
    <row r="187" spans="1:17" s="221" customFormat="1" ht="15" customHeight="1" thickBot="1">
      <c r="A187" s="314"/>
      <c r="B187" s="315"/>
      <c r="C187" s="315"/>
      <c r="D187" s="210"/>
      <c r="E187" s="210"/>
      <c r="F187" s="210"/>
      <c r="G187" s="222"/>
      <c r="H187" s="210"/>
      <c r="I187" s="210"/>
      <c r="J187" s="210"/>
      <c r="K187" s="210"/>
    </row>
    <row r="188" spans="1:17" ht="15" customHeight="1" thickBot="1">
      <c r="A188" s="305" t="s">
        <v>161</v>
      </c>
      <c r="B188" s="305"/>
      <c r="C188" s="306"/>
      <c r="D188" s="134">
        <f>(1-(C182))</f>
        <v>0.85749999999999993</v>
      </c>
      <c r="E188" s="2"/>
      <c r="F188" s="2"/>
      <c r="G188" s="36"/>
      <c r="H188" s="2"/>
      <c r="I188" s="2"/>
      <c r="J188" s="2"/>
      <c r="K188" s="2"/>
    </row>
    <row r="189" spans="1:17" ht="15" customHeight="1">
      <c r="A189" s="247" t="s">
        <v>165</v>
      </c>
      <c r="B189" s="247"/>
      <c r="C189" s="247"/>
      <c r="D189" s="2"/>
      <c r="E189" s="2"/>
      <c r="F189" s="2"/>
      <c r="G189" s="36"/>
      <c r="H189" s="2"/>
      <c r="I189" s="2"/>
      <c r="J189" s="2"/>
      <c r="K189" s="2"/>
    </row>
    <row r="190" spans="1:17" ht="15" customHeight="1">
      <c r="A190" s="247" t="s">
        <v>166</v>
      </c>
      <c r="B190" s="247"/>
      <c r="C190" s="247"/>
      <c r="D190" s="2"/>
      <c r="E190" s="2"/>
      <c r="F190" s="2"/>
      <c r="G190" s="36"/>
      <c r="H190" s="2"/>
      <c r="I190" s="2"/>
      <c r="J190" s="2"/>
      <c r="K190" s="2"/>
    </row>
    <row r="191" spans="1:17" ht="15" customHeight="1">
      <c r="A191" s="247" t="s">
        <v>169</v>
      </c>
      <c r="B191" s="247"/>
      <c r="C191" s="247"/>
      <c r="D191" s="2"/>
      <c r="E191" s="2"/>
      <c r="F191" s="2"/>
      <c r="G191" s="36"/>
      <c r="H191" s="2"/>
      <c r="I191" s="2"/>
      <c r="J191" s="2"/>
      <c r="K191" s="2"/>
    </row>
    <row r="192" spans="1:17" ht="15" customHeight="1">
      <c r="A192" s="247" t="s">
        <v>170</v>
      </c>
      <c r="B192" s="247"/>
      <c r="C192" s="247"/>
      <c r="D192" s="2"/>
      <c r="E192" s="2"/>
      <c r="F192" s="2"/>
      <c r="G192" s="36"/>
      <c r="H192" s="2"/>
      <c r="I192" s="2"/>
      <c r="J192" s="2"/>
      <c r="K192" s="2"/>
    </row>
    <row r="193" spans="1:11" ht="15" customHeight="1">
      <c r="A193" s="247" t="s">
        <v>171</v>
      </c>
      <c r="B193" s="247"/>
      <c r="C193" s="247"/>
      <c r="D193" s="2"/>
      <c r="E193" s="2"/>
      <c r="F193" s="2"/>
      <c r="G193" s="36"/>
      <c r="H193" s="2"/>
      <c r="I193" s="2"/>
      <c r="J193" s="2"/>
      <c r="K193" s="2"/>
    </row>
    <row r="194" spans="1:11" ht="15" customHeight="1">
      <c r="A194" s="247" t="s">
        <v>167</v>
      </c>
      <c r="B194" s="247"/>
      <c r="C194" s="247"/>
      <c r="D194" s="2"/>
      <c r="E194" s="2"/>
      <c r="F194" s="2"/>
      <c r="G194" s="36"/>
      <c r="H194" s="2"/>
      <c r="I194" s="2"/>
      <c r="J194" s="2"/>
      <c r="K194" s="2"/>
    </row>
    <row r="195" spans="1:11" ht="15" customHeight="1">
      <c r="A195" s="247" t="s">
        <v>168</v>
      </c>
      <c r="B195" s="247"/>
      <c r="C195" s="247"/>
      <c r="D195" s="2"/>
      <c r="E195" s="2"/>
      <c r="F195" s="16"/>
      <c r="G195" s="2"/>
      <c r="H195" s="2"/>
      <c r="I195" s="2"/>
      <c r="J195" s="2"/>
      <c r="K195" s="2"/>
    </row>
    <row r="196" spans="1:11" ht="15" customHeight="1">
      <c r="A196" s="249" t="s">
        <v>86</v>
      </c>
      <c r="B196" s="250"/>
      <c r="C196" s="251"/>
      <c r="D196" s="34"/>
      <c r="E196" s="2"/>
      <c r="F196" s="16"/>
      <c r="G196" s="2"/>
      <c r="H196" s="2"/>
      <c r="I196" s="2"/>
      <c r="J196" s="2"/>
      <c r="K196" s="2"/>
    </row>
    <row r="197" spans="1:11" ht="15" customHeight="1">
      <c r="A197" s="2"/>
      <c r="B197" s="2"/>
      <c r="C197" s="2"/>
      <c r="D197" s="2"/>
      <c r="E197" s="2"/>
      <c r="F197" s="16"/>
      <c r="G197" s="2"/>
      <c r="H197" s="2"/>
      <c r="I197" s="2"/>
      <c r="J197" s="2"/>
      <c r="K197" s="2"/>
    </row>
    <row r="198" spans="1:11" ht="15" customHeight="1">
      <c r="A198" s="123"/>
      <c r="B198" s="124" t="s">
        <v>87</v>
      </c>
      <c r="C198" s="124" t="s">
        <v>17</v>
      </c>
      <c r="D198" s="2"/>
      <c r="E198" s="2"/>
      <c r="F198" s="16"/>
      <c r="G198" s="2"/>
      <c r="H198" s="2"/>
      <c r="I198" s="2"/>
      <c r="J198" s="2"/>
      <c r="K198" s="2"/>
    </row>
    <row r="199" spans="1:11" ht="15" customHeight="1">
      <c r="A199" s="16" t="s">
        <v>1</v>
      </c>
      <c r="B199" s="21" t="s">
        <v>88</v>
      </c>
      <c r="C199" s="206">
        <f>C46</f>
        <v>0</v>
      </c>
      <c r="D199" s="2"/>
      <c r="E199" s="2"/>
      <c r="F199" s="16"/>
      <c r="G199" s="2"/>
      <c r="H199" s="2"/>
      <c r="I199" s="2"/>
      <c r="J199" s="2"/>
      <c r="K199" s="2"/>
    </row>
    <row r="200" spans="1:11" ht="15" customHeight="1">
      <c r="A200" s="16" t="s">
        <v>3</v>
      </c>
      <c r="B200" s="21" t="s">
        <v>89</v>
      </c>
      <c r="C200" s="206">
        <f>C105</f>
        <v>0</v>
      </c>
      <c r="D200" s="2"/>
      <c r="E200" s="2"/>
      <c r="F200" s="16"/>
      <c r="G200" s="2"/>
      <c r="H200" s="2"/>
      <c r="I200" s="2"/>
      <c r="J200" s="2"/>
      <c r="K200" s="2"/>
    </row>
    <row r="201" spans="1:11" ht="15" customHeight="1">
      <c r="A201" s="16" t="s">
        <v>6</v>
      </c>
      <c r="B201" s="21" t="s">
        <v>51</v>
      </c>
      <c r="C201" s="206">
        <f>D116</f>
        <v>0</v>
      </c>
      <c r="D201" s="2"/>
      <c r="E201" s="2"/>
      <c r="F201" s="16"/>
      <c r="G201" s="2"/>
      <c r="H201" s="2"/>
      <c r="I201" s="2"/>
      <c r="J201" s="2"/>
      <c r="K201" s="2"/>
    </row>
    <row r="202" spans="1:11" ht="15" customHeight="1">
      <c r="A202" s="16" t="s">
        <v>8</v>
      </c>
      <c r="B202" s="21" t="s">
        <v>56</v>
      </c>
      <c r="C202" s="206">
        <f>C154</f>
        <v>0</v>
      </c>
      <c r="D202" s="2"/>
      <c r="E202" s="2"/>
      <c r="F202" s="16"/>
      <c r="G202" s="2"/>
      <c r="H202" s="2"/>
      <c r="I202" s="2"/>
      <c r="J202" s="2"/>
      <c r="K202" s="2"/>
    </row>
    <row r="203" spans="1:11" ht="15" customHeight="1">
      <c r="A203" s="16" t="s">
        <v>21</v>
      </c>
      <c r="B203" s="21" t="s">
        <v>90</v>
      </c>
      <c r="C203" s="206">
        <f>C165</f>
        <v>0</v>
      </c>
      <c r="D203" s="2"/>
      <c r="E203" s="2"/>
      <c r="F203" s="16"/>
      <c r="G203" s="2"/>
      <c r="H203" s="2"/>
      <c r="I203" s="2"/>
      <c r="J203" s="2"/>
      <c r="K203" s="2"/>
    </row>
    <row r="204" spans="1:11" ht="15" customHeight="1">
      <c r="A204" s="293" t="s">
        <v>217</v>
      </c>
      <c r="B204" s="294"/>
      <c r="C204" s="207">
        <f>SUM(C199:C203)</f>
        <v>0</v>
      </c>
      <c r="D204" s="2"/>
      <c r="E204" s="2"/>
      <c r="F204" s="16"/>
      <c r="G204" s="2"/>
      <c r="H204" s="2"/>
      <c r="I204" s="2"/>
      <c r="J204" s="2"/>
      <c r="K204" s="2"/>
    </row>
    <row r="205" spans="1:11" ht="15" customHeight="1">
      <c r="A205" s="16" t="s">
        <v>23</v>
      </c>
      <c r="B205" s="21" t="s">
        <v>91</v>
      </c>
      <c r="C205" s="206">
        <f>D183</f>
        <v>0</v>
      </c>
      <c r="D205" s="2"/>
      <c r="E205" s="2"/>
      <c r="F205" s="16"/>
      <c r="G205" s="27"/>
      <c r="H205" s="2"/>
      <c r="I205" s="2"/>
      <c r="J205" s="2"/>
      <c r="K205" s="2"/>
    </row>
    <row r="206" spans="1:11" ht="15" customHeight="1">
      <c r="A206" s="295" t="s">
        <v>218</v>
      </c>
      <c r="B206" s="296"/>
      <c r="C206" s="208">
        <f>ROUNDUP(C204+C205,2)</f>
        <v>0</v>
      </c>
      <c r="D206" s="2"/>
      <c r="E206" s="2"/>
      <c r="F206" s="16"/>
      <c r="G206" s="2"/>
      <c r="H206" s="2"/>
      <c r="I206" s="2"/>
      <c r="J206" s="2"/>
      <c r="K206" s="2"/>
    </row>
    <row r="207" spans="1:11" ht="15" customHeight="1">
      <c r="A207" s="37"/>
      <c r="B207" s="37"/>
      <c r="C207" s="38"/>
      <c r="D207" s="2"/>
      <c r="E207" s="2"/>
      <c r="F207" s="39"/>
      <c r="G207" s="2"/>
      <c r="H207" s="2"/>
      <c r="I207" s="2"/>
      <c r="J207" s="2"/>
      <c r="K207" s="2"/>
    </row>
    <row r="208" spans="1:11" ht="15" customHeight="1">
      <c r="A208" s="249" t="s">
        <v>92</v>
      </c>
      <c r="B208" s="250"/>
      <c r="C208" s="250"/>
      <c r="D208" s="250"/>
      <c r="E208" s="250"/>
      <c r="F208" s="250"/>
      <c r="G208" s="250"/>
      <c r="H208" s="251"/>
      <c r="I208" s="2"/>
      <c r="J208" s="2"/>
      <c r="K208" s="2"/>
    </row>
    <row r="209" spans="1:11" ht="15" customHeight="1">
      <c r="A209" s="20"/>
      <c r="B209" s="20"/>
      <c r="C209" s="40"/>
      <c r="D209" s="2"/>
      <c r="E209" s="41"/>
      <c r="F209" s="41"/>
      <c r="G209" s="2"/>
      <c r="H209" s="2"/>
      <c r="I209" s="2"/>
      <c r="J209" s="2"/>
      <c r="K209" s="2"/>
    </row>
    <row r="210" spans="1:11" ht="28.5" customHeight="1">
      <c r="A210" s="297" t="s">
        <v>93</v>
      </c>
      <c r="B210" s="298"/>
      <c r="C210" s="301" t="s">
        <v>163</v>
      </c>
      <c r="D210" s="301" t="s">
        <v>164</v>
      </c>
      <c r="E210" s="155" t="s">
        <v>219</v>
      </c>
      <c r="F210" s="301" t="s">
        <v>94</v>
      </c>
      <c r="G210" s="303" t="s">
        <v>95</v>
      </c>
      <c r="H210" s="155" t="s">
        <v>220</v>
      </c>
      <c r="I210" s="2"/>
      <c r="J210" s="2"/>
      <c r="K210" s="2"/>
    </row>
    <row r="211" spans="1:11" ht="27" customHeight="1">
      <c r="A211" s="299"/>
      <c r="B211" s="300"/>
      <c r="C211" s="302"/>
      <c r="D211" s="302"/>
      <c r="E211" s="156" t="s">
        <v>96</v>
      </c>
      <c r="F211" s="302"/>
      <c r="G211" s="304"/>
      <c r="H211" s="156" t="s">
        <v>97</v>
      </c>
      <c r="I211" s="2"/>
      <c r="J211" s="2"/>
      <c r="K211" s="2"/>
    </row>
    <row r="212" spans="1:11" ht="15.5">
      <c r="A212" s="16" t="s">
        <v>98</v>
      </c>
      <c r="B212" s="24" t="str">
        <f>C24</f>
        <v>ASSISTENTE ADMINISTRATIVO III COM PERICULOSIDADE</v>
      </c>
      <c r="C212" s="206">
        <f>C206</f>
        <v>0</v>
      </c>
      <c r="D212" s="24">
        <v>1</v>
      </c>
      <c r="E212" s="206">
        <f>C212*D212</f>
        <v>0</v>
      </c>
      <c r="F212" s="21"/>
      <c r="G212" s="174">
        <v>5</v>
      </c>
      <c r="H212" s="206">
        <f>E212*G212</f>
        <v>0</v>
      </c>
      <c r="I212" s="2"/>
      <c r="J212" s="2"/>
      <c r="K212" s="2"/>
    </row>
    <row r="213" spans="1:11" ht="15" customHeight="1">
      <c r="A213" s="279"/>
      <c r="B213" s="280"/>
      <c r="C213" s="280"/>
      <c r="D213" s="280"/>
      <c r="E213" s="280"/>
      <c r="F213" s="280"/>
      <c r="G213" s="280"/>
      <c r="H213" s="261"/>
      <c r="I213" s="2"/>
      <c r="J213" s="2"/>
      <c r="K213" s="2"/>
    </row>
    <row r="214" spans="1:11" ht="15" customHeight="1">
      <c r="A214" s="20"/>
      <c r="B214" s="20"/>
      <c r="C214" s="40"/>
      <c r="D214" s="2"/>
      <c r="E214" s="41"/>
      <c r="F214" s="41"/>
      <c r="G214" s="2"/>
      <c r="H214" s="2"/>
      <c r="I214" s="2"/>
      <c r="J214" s="2"/>
      <c r="K214" s="2"/>
    </row>
    <row r="215" spans="1:11" ht="15" customHeight="1">
      <c r="A215" s="249" t="s">
        <v>99</v>
      </c>
      <c r="B215" s="250"/>
      <c r="C215" s="251"/>
      <c r="D215" s="2"/>
      <c r="E215" s="41"/>
      <c r="F215" s="41"/>
      <c r="G215" s="2"/>
      <c r="H215" s="2"/>
      <c r="I215" s="2"/>
      <c r="J215" s="2"/>
      <c r="K215" s="2"/>
    </row>
    <row r="216" spans="1:11" ht="15" customHeight="1">
      <c r="A216" s="2"/>
      <c r="B216" s="2"/>
      <c r="C216" s="2"/>
      <c r="D216" s="2"/>
      <c r="E216" s="2"/>
      <c r="F216" s="2"/>
      <c r="G216" s="2"/>
      <c r="H216" s="2"/>
      <c r="I216" s="2"/>
      <c r="J216" s="2"/>
      <c r="K216" s="2"/>
    </row>
    <row r="217" spans="1:11" ht="15" customHeight="1">
      <c r="A217" s="274" t="s">
        <v>100</v>
      </c>
      <c r="B217" s="275"/>
      <c r="C217" s="276"/>
      <c r="D217" s="2"/>
      <c r="E217" s="2"/>
      <c r="F217" s="2"/>
      <c r="G217" s="2"/>
      <c r="H217" s="2"/>
      <c r="I217" s="2"/>
      <c r="J217" s="2"/>
      <c r="K217" s="2"/>
    </row>
    <row r="218" spans="1:11" ht="15" customHeight="1">
      <c r="A218" s="21"/>
      <c r="B218" s="22" t="s">
        <v>101</v>
      </c>
      <c r="C218" s="16" t="s">
        <v>102</v>
      </c>
      <c r="D218" s="2"/>
      <c r="E218" s="2"/>
      <c r="F218" s="2"/>
      <c r="G218" s="2"/>
      <c r="H218" s="2"/>
    </row>
    <row r="219" spans="1:11" ht="15" customHeight="1">
      <c r="A219" s="16" t="s">
        <v>1</v>
      </c>
      <c r="B219" s="21" t="s">
        <v>103</v>
      </c>
      <c r="C219" s="206">
        <f>C212</f>
        <v>0</v>
      </c>
      <c r="D219" s="2"/>
      <c r="E219" s="2"/>
      <c r="F219" s="2"/>
      <c r="G219" s="225"/>
      <c r="H219" s="2"/>
    </row>
    <row r="220" spans="1:11" ht="15" customHeight="1">
      <c r="A220" s="16" t="s">
        <v>3</v>
      </c>
      <c r="B220" s="21" t="s">
        <v>104</v>
      </c>
      <c r="C220" s="206">
        <f>H212</f>
        <v>0</v>
      </c>
      <c r="D220" s="2"/>
      <c r="E220" s="2"/>
      <c r="F220" s="2"/>
      <c r="G220" s="67"/>
      <c r="H220" s="2"/>
    </row>
    <row r="221" spans="1:11" ht="37" customHeight="1">
      <c r="A221" s="126" t="s">
        <v>6</v>
      </c>
      <c r="B221" s="224" t="s">
        <v>244</v>
      </c>
      <c r="C221" s="127">
        <f>H212*12</f>
        <v>0</v>
      </c>
      <c r="D221" s="227"/>
      <c r="E221" s="2"/>
      <c r="F221" s="2"/>
      <c r="G221" s="2"/>
      <c r="H221" s="2"/>
    </row>
    <row r="222" spans="1:11" ht="15" customHeight="1">
      <c r="G222" s="164"/>
    </row>
    <row r="223" spans="1:11" ht="15" customHeight="1">
      <c r="G223" s="228"/>
    </row>
    <row r="229" spans="1:6" ht="15" customHeight="1">
      <c r="A229" s="266"/>
      <c r="B229" s="266"/>
      <c r="C229" s="266"/>
      <c r="D229" s="266"/>
      <c r="E229" s="266"/>
      <c r="F229" s="266"/>
    </row>
    <row r="230" spans="1:6" ht="15" customHeight="1">
      <c r="A230" s="266"/>
      <c r="B230" s="266"/>
      <c r="C230" s="266"/>
      <c r="D230" s="266"/>
      <c r="E230" s="266"/>
      <c r="F230" s="266"/>
    </row>
    <row r="231" spans="1:6" ht="15" customHeight="1">
      <c r="A231" s="266"/>
      <c r="B231" s="266"/>
      <c r="C231" s="266"/>
      <c r="D231" s="266"/>
      <c r="E231" s="266"/>
      <c r="F231" s="266"/>
    </row>
    <row r="232" spans="1:6" ht="15" customHeight="1">
      <c r="A232" s="266"/>
      <c r="B232" s="266"/>
      <c r="C232" s="266"/>
      <c r="D232" s="266"/>
      <c r="E232" s="266"/>
      <c r="F232" s="266"/>
    </row>
    <row r="233" spans="1:6" ht="15" customHeight="1">
      <c r="A233" s="266"/>
      <c r="B233" s="266"/>
      <c r="C233" s="266"/>
      <c r="D233" s="266"/>
      <c r="E233" s="266"/>
      <c r="F233" s="266"/>
    </row>
  </sheetData>
  <mergeCells count="106">
    <mergeCell ref="A192:C192"/>
    <mergeCell ref="A193:C193"/>
    <mergeCell ref="A194:C194"/>
    <mergeCell ref="A195:C195"/>
    <mergeCell ref="A196:C196"/>
    <mergeCell ref="A204:B204"/>
    <mergeCell ref="A232:F232"/>
    <mergeCell ref="A233:F233"/>
    <mergeCell ref="A213:H213"/>
    <mergeCell ref="A215:C215"/>
    <mergeCell ref="A217:C217"/>
    <mergeCell ref="A229:F229"/>
    <mergeCell ref="A230:F230"/>
    <mergeCell ref="A231:F231"/>
    <mergeCell ref="A206:B206"/>
    <mergeCell ref="A208:H208"/>
    <mergeCell ref="A210:B211"/>
    <mergeCell ref="C210:C211"/>
    <mergeCell ref="D210:D211"/>
    <mergeCell ref="F210:F211"/>
    <mergeCell ref="G210:G211"/>
    <mergeCell ref="A189:C189"/>
    <mergeCell ref="A190:C190"/>
    <mergeCell ref="A191:C191"/>
    <mergeCell ref="A170:D170"/>
    <mergeCell ref="A172:D172"/>
    <mergeCell ref="A177:A181"/>
    <mergeCell ref="A183:C183"/>
    <mergeCell ref="A185:D185"/>
    <mergeCell ref="A186:D186"/>
    <mergeCell ref="A187:C187"/>
    <mergeCell ref="A188:C188"/>
    <mergeCell ref="A156:C156"/>
    <mergeCell ref="A165:B165"/>
    <mergeCell ref="A166:C166"/>
    <mergeCell ref="A167:H167"/>
    <mergeCell ref="A168:D168"/>
    <mergeCell ref="A169:C169"/>
    <mergeCell ref="A142:D142"/>
    <mergeCell ref="A143:D143"/>
    <mergeCell ref="A145:D145"/>
    <mergeCell ref="A148:C148"/>
    <mergeCell ref="A150:C150"/>
    <mergeCell ref="A154:B154"/>
    <mergeCell ref="A126:D126"/>
    <mergeCell ref="A128:D128"/>
    <mergeCell ref="A136:B136"/>
    <mergeCell ref="A139:D139"/>
    <mergeCell ref="A140:D140"/>
    <mergeCell ref="A141:D141"/>
    <mergeCell ref="A116:B116"/>
    <mergeCell ref="A119:D119"/>
    <mergeCell ref="A120:D120"/>
    <mergeCell ref="A121:D121"/>
    <mergeCell ref="A122:D122"/>
    <mergeCell ref="A123:D123"/>
    <mergeCell ref="A124:D124"/>
    <mergeCell ref="A125:D125"/>
    <mergeCell ref="A96:C96"/>
    <mergeCell ref="A97:C97"/>
    <mergeCell ref="A98:C98"/>
    <mergeCell ref="A100:C100"/>
    <mergeCell ref="A105:B105"/>
    <mergeCell ref="A107:D107"/>
    <mergeCell ref="A82:D82"/>
    <mergeCell ref="A83:D83"/>
    <mergeCell ref="A84:D84"/>
    <mergeCell ref="A85:D85"/>
    <mergeCell ref="A87:C87"/>
    <mergeCell ref="A93:B93"/>
    <mergeCell ref="A79:D79"/>
    <mergeCell ref="A80:D80"/>
    <mergeCell ref="A81:D81"/>
    <mergeCell ref="A58:B58"/>
    <mergeCell ref="A60:D60"/>
    <mergeCell ref="A61:D61"/>
    <mergeCell ref="A62:D62"/>
    <mergeCell ref="A64:D64"/>
    <mergeCell ref="A74:B74"/>
    <mergeCell ref="A50:C50"/>
    <mergeCell ref="A52:D52"/>
    <mergeCell ref="A54:D54"/>
    <mergeCell ref="A34:K34"/>
    <mergeCell ref="A35:K35"/>
    <mergeCell ref="A38:C38"/>
    <mergeCell ref="A76:K76"/>
    <mergeCell ref="A77:D77"/>
    <mergeCell ref="A78:D78"/>
    <mergeCell ref="A5:C5"/>
    <mergeCell ref="A6:C6"/>
    <mergeCell ref="A7:C7"/>
    <mergeCell ref="A9:C9"/>
    <mergeCell ref="A11:C11"/>
    <mergeCell ref="A13:B13"/>
    <mergeCell ref="A46:B46"/>
    <mergeCell ref="A48:C48"/>
    <mergeCell ref="A49:C49"/>
    <mergeCell ref="A31:K31"/>
    <mergeCell ref="A32:K32"/>
    <mergeCell ref="A33:K33"/>
    <mergeCell ref="A14:B14"/>
    <mergeCell ref="A15:B15"/>
    <mergeCell ref="A17:C17"/>
    <mergeCell ref="A23:C23"/>
    <mergeCell ref="A29:C29"/>
    <mergeCell ref="A30:K30"/>
  </mergeCells>
  <pageMargins left="0.70866141732283472" right="0.11811023622047245" top="0.39370078740157483" bottom="0.39370078740157483" header="0" footer="0"/>
  <pageSetup paperSize="9" scale="6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5CBA6-D829-4F9C-9CB6-7E5B9B580A14}">
  <sheetPr>
    <pageSetUpPr fitToPage="1"/>
  </sheetPr>
  <dimension ref="A2:Q232"/>
  <sheetViews>
    <sheetView showGridLines="0" zoomScaleNormal="100" workbookViewId="0">
      <selection activeCell="C92" sqref="C92"/>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257" t="s">
        <v>117</v>
      </c>
      <c r="B5" s="257"/>
      <c r="C5" s="257"/>
    </row>
    <row r="6" spans="1:17" ht="15" customHeight="1">
      <c r="A6" s="257" t="s">
        <v>118</v>
      </c>
      <c r="B6" s="257"/>
      <c r="C6" s="257"/>
    </row>
    <row r="7" spans="1:17" ht="15" customHeight="1">
      <c r="A7" s="257" t="s">
        <v>123</v>
      </c>
      <c r="B7" s="257"/>
      <c r="C7" s="257"/>
    </row>
    <row r="8" spans="1:17" ht="12" customHeight="1">
      <c r="A8" s="3"/>
      <c r="B8" s="3"/>
      <c r="C8" s="3"/>
      <c r="D8" s="2"/>
      <c r="E8" s="2"/>
      <c r="F8" s="2"/>
      <c r="G8" s="2"/>
      <c r="H8" s="2"/>
      <c r="I8" s="2"/>
      <c r="J8" s="2"/>
      <c r="K8" s="2"/>
      <c r="L8" s="2"/>
      <c r="M8" s="2"/>
      <c r="N8" s="2"/>
      <c r="O8" s="2"/>
      <c r="P8" s="2"/>
    </row>
    <row r="9" spans="1:17" ht="19" customHeight="1">
      <c r="A9" s="264" t="s">
        <v>194</v>
      </c>
      <c r="B9" s="264"/>
      <c r="C9" s="264"/>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31" customHeight="1">
      <c r="A11" s="265" t="s">
        <v>246</v>
      </c>
      <c r="B11" s="265"/>
      <c r="C11" s="265"/>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260" t="s">
        <v>252</v>
      </c>
      <c r="B13" s="261"/>
      <c r="C13" s="6"/>
      <c r="D13" s="4"/>
      <c r="E13" s="2"/>
      <c r="F13" s="2"/>
      <c r="G13" s="2"/>
      <c r="H13" s="2"/>
      <c r="I13" s="2"/>
      <c r="J13" s="2"/>
      <c r="K13" s="2"/>
      <c r="L13" s="2"/>
      <c r="M13" s="2"/>
      <c r="N13" s="2"/>
      <c r="O13" s="2"/>
      <c r="P13" s="2"/>
      <c r="Q13" s="2"/>
    </row>
    <row r="14" spans="1:17" ht="12" customHeight="1">
      <c r="A14" s="260" t="s">
        <v>265</v>
      </c>
      <c r="B14" s="261"/>
      <c r="C14" s="7"/>
      <c r="D14" s="4"/>
      <c r="E14" s="2"/>
      <c r="F14" s="2"/>
      <c r="G14" s="2"/>
      <c r="H14" s="2"/>
      <c r="I14" s="2"/>
      <c r="J14" s="2"/>
      <c r="K14" s="2"/>
      <c r="L14" s="2"/>
      <c r="M14" s="2"/>
      <c r="N14" s="2"/>
      <c r="O14" s="2"/>
      <c r="P14" s="2"/>
      <c r="Q14" s="2"/>
    </row>
    <row r="15" spans="1:17" ht="12" customHeight="1">
      <c r="A15" s="260" t="s">
        <v>121</v>
      </c>
      <c r="B15" s="261"/>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262" t="s">
        <v>0</v>
      </c>
      <c r="B17" s="263"/>
      <c r="C17" s="263"/>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262" t="s">
        <v>10</v>
      </c>
      <c r="B23" s="263"/>
      <c r="C23" s="263"/>
      <c r="D23" s="2"/>
      <c r="E23" s="2"/>
      <c r="F23" s="2"/>
      <c r="G23" s="2"/>
      <c r="H23" s="2"/>
      <c r="I23" s="2"/>
      <c r="J23" s="2"/>
      <c r="K23" s="2"/>
      <c r="L23" s="2"/>
      <c r="M23" s="2"/>
      <c r="N23" s="2"/>
      <c r="O23" s="2"/>
      <c r="P23" s="2"/>
      <c r="Q23" s="2"/>
    </row>
    <row r="24" spans="1:17" ht="37" customHeight="1">
      <c r="A24" s="73">
        <v>1</v>
      </c>
      <c r="B24" s="15" t="s">
        <v>11</v>
      </c>
      <c r="C24" s="16" t="str">
        <f>A11</f>
        <v>SECRETÁRIA EXECUTIVA COM PERICULOSIDADE</v>
      </c>
      <c r="D24" s="2"/>
      <c r="E24" s="2"/>
      <c r="F24" s="2"/>
      <c r="G24" s="2"/>
      <c r="H24" s="2"/>
      <c r="I24" s="2"/>
      <c r="J24" s="2"/>
      <c r="K24" s="2"/>
      <c r="L24" s="2"/>
      <c r="M24" s="2"/>
      <c r="N24" s="2"/>
      <c r="O24" s="2"/>
      <c r="P24" s="2"/>
      <c r="Q24" s="2"/>
    </row>
    <row r="25" spans="1:17" ht="12" customHeight="1">
      <c r="A25" s="73">
        <v>2</v>
      </c>
      <c r="B25" s="15" t="s">
        <v>12</v>
      </c>
      <c r="C25" s="73" t="s">
        <v>195</v>
      </c>
      <c r="D25" s="2"/>
      <c r="E25" s="2"/>
      <c r="F25" s="2"/>
      <c r="G25" s="17"/>
      <c r="H25" s="2"/>
      <c r="I25" s="2"/>
      <c r="J25" s="2"/>
      <c r="K25" s="2"/>
      <c r="L25" s="2"/>
      <c r="M25" s="2"/>
      <c r="N25" s="2"/>
      <c r="O25" s="2"/>
      <c r="P25" s="2"/>
      <c r="Q25" s="2"/>
    </row>
    <row r="26" spans="1:17" ht="12" customHeight="1">
      <c r="A26" s="73">
        <v>3</v>
      </c>
      <c r="B26" s="15" t="s">
        <v>113</v>
      </c>
      <c r="C26" s="76">
        <v>0</v>
      </c>
      <c r="D26" s="2"/>
      <c r="E26" s="2"/>
      <c r="F26" s="2"/>
      <c r="G26" s="2"/>
      <c r="H26" s="2"/>
      <c r="I26" s="2"/>
      <c r="J26" s="2"/>
      <c r="K26" s="2"/>
      <c r="L26" s="2"/>
      <c r="M26" s="2"/>
      <c r="N26" s="2"/>
      <c r="O26" s="2"/>
      <c r="P26" s="2"/>
      <c r="Q26" s="2"/>
    </row>
    <row r="27" spans="1:17" ht="36" customHeight="1">
      <c r="A27" s="73">
        <v>4</v>
      </c>
      <c r="B27" s="15" t="s">
        <v>13</v>
      </c>
      <c r="C27" s="24" t="str">
        <f>C24</f>
        <v>SECRETÁRIA EXECUTIVA COM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7"/>
      <c r="B29" s="278"/>
      <c r="C29" s="278"/>
      <c r="D29" s="19"/>
      <c r="E29" s="2"/>
      <c r="F29" s="2"/>
      <c r="G29" s="2"/>
      <c r="H29" s="2"/>
      <c r="I29" s="2"/>
      <c r="J29" s="2"/>
      <c r="K29" s="2"/>
      <c r="L29" s="2"/>
      <c r="M29" s="2"/>
      <c r="N29" s="2"/>
      <c r="O29" s="2"/>
      <c r="P29" s="2"/>
      <c r="Q29" s="2"/>
    </row>
    <row r="30" spans="1:17" ht="12" customHeight="1">
      <c r="A30" s="313" t="s">
        <v>129</v>
      </c>
      <c r="B30" s="313"/>
      <c r="C30" s="313"/>
      <c r="D30" s="93"/>
      <c r="E30" s="93"/>
      <c r="F30" s="93"/>
      <c r="G30" s="93"/>
      <c r="H30" s="93"/>
      <c r="I30" s="93"/>
      <c r="J30" s="93"/>
      <c r="K30" s="93"/>
      <c r="L30" s="2"/>
      <c r="M30" s="2"/>
      <c r="N30" s="2"/>
      <c r="O30" s="2"/>
      <c r="P30" s="2"/>
      <c r="Q30" s="2"/>
    </row>
    <row r="31" spans="1:17" ht="12" customHeight="1">
      <c r="A31" s="322" t="s">
        <v>131</v>
      </c>
      <c r="B31" s="322"/>
      <c r="C31" s="322"/>
      <c r="D31" s="94"/>
      <c r="E31" s="94"/>
      <c r="F31" s="94"/>
      <c r="G31" s="94"/>
      <c r="H31" s="94"/>
      <c r="I31" s="94"/>
      <c r="J31" s="94"/>
      <c r="K31" s="94"/>
      <c r="L31" s="2"/>
      <c r="M31" s="2"/>
      <c r="N31" s="2"/>
      <c r="O31" s="2"/>
      <c r="P31" s="2"/>
      <c r="Q31" s="2"/>
    </row>
    <row r="32" spans="1:17" ht="12" customHeight="1">
      <c r="A32" s="322" t="s">
        <v>132</v>
      </c>
      <c r="B32" s="322"/>
      <c r="C32" s="322"/>
      <c r="D32" s="94"/>
      <c r="E32" s="94"/>
      <c r="F32" s="94"/>
      <c r="G32" s="94"/>
      <c r="H32" s="94"/>
      <c r="I32" s="94"/>
      <c r="J32" s="94"/>
      <c r="K32" s="94"/>
      <c r="L32" s="2"/>
      <c r="M32" s="2"/>
      <c r="N32" s="2"/>
      <c r="O32" s="2"/>
      <c r="P32" s="2"/>
      <c r="Q32" s="2"/>
    </row>
    <row r="33" spans="1:17" ht="12" customHeight="1">
      <c r="A33" s="322" t="s">
        <v>130</v>
      </c>
      <c r="B33" s="322"/>
      <c r="C33" s="322"/>
      <c r="D33" s="96"/>
      <c r="E33" s="96"/>
      <c r="F33" s="96"/>
      <c r="G33" s="96"/>
      <c r="H33" s="96"/>
      <c r="I33" s="96"/>
      <c r="J33" s="96"/>
      <c r="K33" s="96"/>
      <c r="L33" s="2"/>
      <c r="M33" s="2"/>
      <c r="N33" s="2"/>
      <c r="O33" s="2"/>
      <c r="P33" s="2"/>
      <c r="Q33" s="2"/>
    </row>
    <row r="34" spans="1:17" ht="13.5" customHeight="1">
      <c r="A34" s="321" t="s">
        <v>270</v>
      </c>
      <c r="B34" s="321"/>
      <c r="C34" s="321"/>
      <c r="D34" s="92"/>
      <c r="E34" s="92"/>
      <c r="F34" s="92"/>
      <c r="G34" s="92"/>
      <c r="H34" s="92"/>
      <c r="I34" s="92"/>
      <c r="J34" s="92"/>
      <c r="K34" s="92"/>
      <c r="L34" s="2"/>
      <c r="M34" s="2"/>
      <c r="N34" s="2"/>
      <c r="O34" s="2"/>
      <c r="P34" s="2"/>
      <c r="Q34" s="2"/>
    </row>
    <row r="35" spans="1:17" ht="11" customHeight="1">
      <c r="A35" s="321" t="s">
        <v>269</v>
      </c>
      <c r="B35" s="321"/>
      <c r="C35" s="321"/>
      <c r="D35" s="92"/>
      <c r="E35" s="92"/>
      <c r="F35" s="92"/>
      <c r="G35" s="92"/>
      <c r="H35" s="92"/>
      <c r="I35" s="92"/>
      <c r="J35" s="92"/>
      <c r="K35" s="92"/>
      <c r="L35" s="2"/>
      <c r="M35" s="2"/>
      <c r="N35" s="2"/>
      <c r="O35" s="2"/>
      <c r="P35" s="2"/>
      <c r="Q35" s="2"/>
    </row>
    <row r="36" spans="1:17" ht="12" customHeight="1">
      <c r="A36" s="13"/>
      <c r="D36" s="19"/>
      <c r="E36" s="2"/>
      <c r="F36" s="2"/>
      <c r="G36" s="2"/>
      <c r="H36" s="2"/>
      <c r="I36" s="2"/>
      <c r="J36" s="2"/>
      <c r="K36" s="2"/>
      <c r="L36" s="2"/>
      <c r="M36" s="2"/>
      <c r="N36" s="2"/>
      <c r="O36" s="2"/>
      <c r="P36" s="2"/>
      <c r="Q36" s="2"/>
    </row>
    <row r="37" spans="1:17" ht="19" customHeight="1">
      <c r="A37" s="249" t="s">
        <v>15</v>
      </c>
      <c r="B37" s="250"/>
      <c r="C37" s="251"/>
      <c r="D37" s="2"/>
      <c r="E37" s="2"/>
      <c r="F37" s="2"/>
      <c r="G37" s="2"/>
      <c r="H37" s="2"/>
      <c r="I37" s="2"/>
      <c r="J37" s="2"/>
      <c r="K37" s="2"/>
      <c r="L37" s="2"/>
      <c r="M37" s="2"/>
      <c r="N37" s="2"/>
      <c r="O37" s="2"/>
      <c r="P37" s="2"/>
      <c r="Q37" s="2"/>
    </row>
    <row r="38" spans="1:17" ht="12" customHeight="1">
      <c r="A38" s="16">
        <v>1</v>
      </c>
      <c r="B38" s="16" t="s">
        <v>16</v>
      </c>
      <c r="C38" s="16" t="s">
        <v>17</v>
      </c>
      <c r="D38" s="2"/>
      <c r="E38" s="2"/>
      <c r="F38" s="2"/>
      <c r="G38" s="2"/>
      <c r="H38" s="2"/>
      <c r="I38" s="2"/>
      <c r="J38" s="2"/>
      <c r="K38" s="2"/>
      <c r="L38" s="2"/>
      <c r="M38" s="2"/>
      <c r="N38" s="2"/>
      <c r="O38" s="2"/>
      <c r="P38" s="2"/>
      <c r="Q38" s="2"/>
    </row>
    <row r="39" spans="1:17" ht="12" customHeight="1">
      <c r="A39" s="24" t="s">
        <v>1</v>
      </c>
      <c r="B39" s="15" t="s">
        <v>18</v>
      </c>
      <c r="C39" s="77">
        <f>C26</f>
        <v>0</v>
      </c>
      <c r="D39" s="2"/>
      <c r="E39" s="67"/>
      <c r="F39" s="2"/>
      <c r="G39" s="67"/>
      <c r="H39" s="2"/>
      <c r="I39" s="2"/>
      <c r="J39" s="2"/>
      <c r="K39" s="2"/>
      <c r="L39" s="2"/>
      <c r="M39" s="2"/>
      <c r="N39" s="2"/>
      <c r="O39" s="2"/>
      <c r="P39" s="2"/>
      <c r="Q39" s="2"/>
    </row>
    <row r="40" spans="1:17" ht="25" customHeight="1">
      <c r="A40" s="24" t="s">
        <v>3</v>
      </c>
      <c r="B40" s="152" t="s">
        <v>267</v>
      </c>
      <c r="C40" s="77">
        <f>(C39/100)*30</f>
        <v>0</v>
      </c>
      <c r="D40" s="67"/>
      <c r="E40" s="2"/>
      <c r="F40" s="2"/>
      <c r="G40" s="67"/>
      <c r="H40" s="2"/>
      <c r="I40" s="2"/>
      <c r="J40" s="2"/>
      <c r="K40" s="2"/>
      <c r="L40" s="2"/>
      <c r="M40" s="2"/>
      <c r="N40" s="2"/>
      <c r="O40" s="2"/>
      <c r="P40" s="2"/>
      <c r="Q40" s="2"/>
    </row>
    <row r="41" spans="1:17" ht="12" customHeight="1">
      <c r="A41" s="24" t="s">
        <v>6</v>
      </c>
      <c r="B41" s="15" t="s">
        <v>19</v>
      </c>
      <c r="C41" s="78">
        <v>0</v>
      </c>
      <c r="D41" s="2"/>
      <c r="E41" s="2"/>
      <c r="F41" s="2"/>
      <c r="G41" s="2"/>
      <c r="H41" s="2"/>
      <c r="I41" s="2"/>
      <c r="J41" s="2"/>
      <c r="K41" s="2"/>
      <c r="L41" s="2"/>
      <c r="M41" s="2"/>
      <c r="N41" s="2"/>
      <c r="O41" s="2"/>
      <c r="P41" s="2"/>
      <c r="Q41" s="2"/>
    </row>
    <row r="42" spans="1:17" ht="12" customHeight="1">
      <c r="A42" s="24" t="s">
        <v>8</v>
      </c>
      <c r="B42" s="15" t="s">
        <v>20</v>
      </c>
      <c r="C42" s="78">
        <v>0</v>
      </c>
      <c r="D42" s="2"/>
      <c r="E42" s="2"/>
      <c r="F42" s="2"/>
      <c r="G42" s="2"/>
      <c r="H42" s="2"/>
      <c r="I42" s="2"/>
      <c r="J42" s="2"/>
      <c r="K42" s="2"/>
      <c r="L42" s="2"/>
      <c r="M42" s="2"/>
      <c r="N42" s="2"/>
      <c r="O42" s="2"/>
      <c r="P42" s="2"/>
      <c r="Q42" s="2"/>
    </row>
    <row r="43" spans="1:17" ht="12" customHeight="1">
      <c r="A43" s="24" t="s">
        <v>21</v>
      </c>
      <c r="B43" s="15" t="s">
        <v>22</v>
      </c>
      <c r="C43" s="78">
        <v>0</v>
      </c>
      <c r="D43" s="12"/>
      <c r="E43" s="2"/>
      <c r="F43" s="2"/>
      <c r="G43" s="2"/>
      <c r="H43" s="2"/>
      <c r="I43" s="2"/>
      <c r="J43" s="2"/>
      <c r="K43" s="2"/>
      <c r="L43" s="2"/>
      <c r="M43" s="2"/>
      <c r="N43" s="2"/>
      <c r="O43" s="2"/>
      <c r="P43" s="2"/>
      <c r="Q43" s="2"/>
    </row>
    <row r="44" spans="1:17" ht="12" customHeight="1">
      <c r="A44" s="24" t="s">
        <v>23</v>
      </c>
      <c r="B44" s="15" t="s">
        <v>24</v>
      </c>
      <c r="C44" s="78">
        <v>0</v>
      </c>
      <c r="D44" s="12"/>
      <c r="E44" s="2"/>
      <c r="F44" s="2"/>
      <c r="G44" s="2"/>
      <c r="H44" s="2"/>
      <c r="I44" s="2"/>
      <c r="J44" s="2"/>
      <c r="K44" s="2"/>
      <c r="L44" s="2"/>
      <c r="M44" s="2"/>
      <c r="N44" s="2"/>
      <c r="O44" s="2"/>
      <c r="P44" s="2"/>
      <c r="Q44" s="2"/>
    </row>
    <row r="45" spans="1:17" ht="12" customHeight="1">
      <c r="A45" s="252" t="s">
        <v>124</v>
      </c>
      <c r="B45" s="267"/>
      <c r="C45" s="113">
        <f>SUM(C39:C44)</f>
        <v>0</v>
      </c>
      <c r="D45" s="2"/>
      <c r="E45" s="2"/>
      <c r="F45" s="2"/>
      <c r="G45" s="2"/>
      <c r="H45" s="2"/>
      <c r="I45" s="2"/>
      <c r="J45" s="2"/>
      <c r="K45" s="2"/>
      <c r="L45" s="2"/>
      <c r="M45" s="2"/>
      <c r="N45" s="2"/>
      <c r="O45" s="2"/>
      <c r="P45" s="2"/>
      <c r="Q45" s="2"/>
    </row>
    <row r="46" spans="1:17" ht="12" customHeight="1">
      <c r="A46" s="2"/>
      <c r="B46" s="2"/>
      <c r="C46" s="9"/>
      <c r="D46" s="2"/>
      <c r="E46" s="2"/>
      <c r="F46" s="2"/>
      <c r="G46" s="2"/>
      <c r="H46" s="2"/>
      <c r="I46" s="2"/>
      <c r="J46" s="2"/>
      <c r="K46" s="2"/>
      <c r="L46" s="2"/>
      <c r="M46" s="2"/>
      <c r="N46" s="2"/>
      <c r="O46" s="2"/>
      <c r="P46" s="2"/>
      <c r="Q46" s="2"/>
    </row>
    <row r="47" spans="1:17" s="89" customFormat="1" ht="15.75" customHeight="1">
      <c r="A47" s="248" t="s">
        <v>129</v>
      </c>
      <c r="B47" s="248"/>
      <c r="C47" s="248"/>
      <c r="D47" s="93"/>
      <c r="E47" s="93"/>
      <c r="F47" s="93"/>
      <c r="G47" s="93"/>
      <c r="H47" s="93"/>
      <c r="I47" s="93"/>
      <c r="J47" s="93"/>
      <c r="K47" s="93"/>
    </row>
    <row r="48" spans="1:17" s="89" customFormat="1" ht="15.75" customHeight="1">
      <c r="A48" s="288" t="s">
        <v>149</v>
      </c>
      <c r="B48" s="288"/>
      <c r="C48" s="288"/>
      <c r="D48" s="92"/>
      <c r="E48" s="92"/>
      <c r="F48" s="92"/>
      <c r="G48" s="92"/>
      <c r="H48" s="92"/>
      <c r="I48" s="92"/>
      <c r="J48" s="92"/>
      <c r="K48" s="92"/>
    </row>
    <row r="49" spans="1:17" s="89" customFormat="1" ht="15.75" customHeight="1">
      <c r="A49" s="288" t="s">
        <v>271</v>
      </c>
      <c r="B49" s="288"/>
      <c r="C49" s="288"/>
      <c r="D49" s="92"/>
      <c r="E49" s="92"/>
      <c r="F49" s="92"/>
      <c r="G49" s="92"/>
      <c r="H49" s="92"/>
      <c r="I49" s="92"/>
      <c r="J49" s="92"/>
      <c r="K49" s="92"/>
    </row>
    <row r="50" spans="1:17" ht="13" customHeight="1">
      <c r="A50" s="2"/>
      <c r="B50" s="2"/>
      <c r="C50" s="9"/>
      <c r="D50" s="2"/>
      <c r="E50" s="2"/>
      <c r="F50" s="2"/>
      <c r="G50" s="2"/>
      <c r="H50" s="2"/>
      <c r="I50" s="2"/>
      <c r="J50" s="2"/>
      <c r="K50" s="2"/>
      <c r="L50" s="2"/>
      <c r="M50" s="2"/>
      <c r="N50" s="2"/>
      <c r="O50" s="2"/>
      <c r="P50" s="2"/>
      <c r="Q50" s="2"/>
    </row>
    <row r="51" spans="1:17" ht="19" customHeight="1">
      <c r="A51" s="249" t="s">
        <v>25</v>
      </c>
      <c r="B51" s="250"/>
      <c r="C51" s="250"/>
      <c r="D51" s="251"/>
      <c r="E51" s="2"/>
      <c r="F51" s="2"/>
      <c r="G51" s="2"/>
      <c r="H51" s="2"/>
      <c r="I51" s="2"/>
      <c r="J51" s="2"/>
      <c r="K51" s="2"/>
      <c r="L51" s="2"/>
      <c r="M51" s="2"/>
      <c r="N51" s="2"/>
      <c r="O51" s="2"/>
      <c r="P51" s="2"/>
      <c r="Q51" s="2"/>
    </row>
    <row r="52" spans="1:17" ht="12" customHeight="1">
      <c r="A52" s="20"/>
      <c r="B52" s="20"/>
      <c r="C52" s="20"/>
      <c r="D52" s="2"/>
      <c r="E52" s="2"/>
      <c r="F52" s="2"/>
      <c r="G52" s="2"/>
      <c r="H52" s="2"/>
      <c r="I52" s="2"/>
      <c r="J52" s="2"/>
      <c r="K52" s="2"/>
      <c r="L52" s="2"/>
      <c r="M52" s="2"/>
      <c r="N52" s="2"/>
      <c r="O52" s="2"/>
      <c r="P52" s="2"/>
      <c r="Q52" s="2"/>
    </row>
    <row r="53" spans="1:17" ht="19" customHeight="1">
      <c r="A53" s="282" t="s">
        <v>26</v>
      </c>
      <c r="B53" s="283"/>
      <c r="C53" s="283"/>
      <c r="D53" s="284"/>
      <c r="E53" s="2"/>
      <c r="F53" s="2"/>
      <c r="G53" s="2"/>
      <c r="H53" s="2"/>
      <c r="I53" s="2"/>
      <c r="J53" s="2"/>
      <c r="K53" s="2"/>
      <c r="L53" s="2"/>
      <c r="M53" s="2"/>
      <c r="N53" s="2"/>
      <c r="O53" s="2"/>
      <c r="P53" s="2"/>
      <c r="Q53" s="2"/>
    </row>
    <row r="54" spans="1:17" ht="12" customHeight="1">
      <c r="A54" s="14" t="s">
        <v>27</v>
      </c>
      <c r="B54" s="14" t="s">
        <v>28</v>
      </c>
      <c r="C54" s="16" t="s">
        <v>29</v>
      </c>
      <c r="D54" s="14" t="s">
        <v>17</v>
      </c>
      <c r="E54" s="2"/>
      <c r="F54" s="2"/>
      <c r="G54" s="2"/>
      <c r="H54" s="2"/>
      <c r="I54" s="2"/>
      <c r="J54" s="2"/>
      <c r="K54" s="2"/>
      <c r="L54" s="2"/>
      <c r="M54" s="2"/>
      <c r="N54" s="2"/>
      <c r="O54" s="2"/>
      <c r="P54" s="2"/>
      <c r="Q54" s="2"/>
    </row>
    <row r="55" spans="1:17" ht="12" customHeight="1">
      <c r="A55" s="73" t="s">
        <v>1</v>
      </c>
      <c r="B55" s="21" t="s">
        <v>30</v>
      </c>
      <c r="C55" s="64">
        <f>1/12</f>
        <v>8.3333333333333329E-2</v>
      </c>
      <c r="D55" s="79">
        <f>C55*C45</f>
        <v>0</v>
      </c>
      <c r="E55" s="2"/>
      <c r="F55" s="2"/>
      <c r="G55" s="2"/>
      <c r="H55" s="2"/>
      <c r="I55" s="28"/>
      <c r="J55" s="2"/>
      <c r="K55" s="2"/>
      <c r="L55" s="2"/>
      <c r="M55" s="2"/>
      <c r="N55" s="2"/>
      <c r="O55" s="2"/>
      <c r="P55" s="2"/>
      <c r="Q55" s="2"/>
    </row>
    <row r="56" spans="1:17" ht="12" customHeight="1">
      <c r="A56" s="73" t="s">
        <v>3</v>
      </c>
      <c r="B56" s="21" t="s">
        <v>31</v>
      </c>
      <c r="C56" s="74">
        <f>(((1/11*1)+(1/3)*1/11)*1)</f>
        <v>0.12121212121212122</v>
      </c>
      <c r="D56" s="79">
        <f>C56*C45</f>
        <v>0</v>
      </c>
      <c r="E56" s="2"/>
      <c r="F56" s="2"/>
      <c r="G56" s="2"/>
      <c r="H56" s="2"/>
      <c r="I56" s="28"/>
      <c r="J56" s="2"/>
      <c r="K56" s="2"/>
      <c r="L56" s="2"/>
      <c r="M56" s="2"/>
      <c r="N56" s="2"/>
      <c r="O56" s="2"/>
      <c r="P56" s="2"/>
      <c r="Q56" s="2"/>
    </row>
    <row r="57" spans="1:17" ht="12" customHeight="1">
      <c r="A57" s="281" t="s">
        <v>125</v>
      </c>
      <c r="B57" s="317"/>
      <c r="C57" s="215">
        <f>SUM(C55:C56)</f>
        <v>0.20454545454545453</v>
      </c>
      <c r="D57" s="115">
        <f>SUM(D55:D56)</f>
        <v>0</v>
      </c>
      <c r="E57" s="2"/>
      <c r="F57" s="2"/>
      <c r="G57" s="2"/>
      <c r="H57" s="2"/>
      <c r="I57" s="2"/>
      <c r="J57" s="2"/>
      <c r="K57" s="2"/>
      <c r="L57" s="2"/>
      <c r="M57" s="2"/>
      <c r="N57" s="2"/>
      <c r="O57" s="2"/>
      <c r="P57" s="2"/>
      <c r="Q57" s="2"/>
    </row>
    <row r="58" spans="1:17" ht="12" customHeight="1">
      <c r="A58" s="20"/>
      <c r="B58" s="20"/>
      <c r="C58" s="20"/>
      <c r="D58" s="219"/>
      <c r="E58" s="2"/>
      <c r="F58" s="2"/>
      <c r="G58" s="2"/>
      <c r="H58" s="2"/>
      <c r="I58" s="2"/>
      <c r="J58" s="2"/>
      <c r="K58" s="2"/>
      <c r="L58" s="2"/>
      <c r="M58" s="2"/>
      <c r="N58" s="2"/>
      <c r="O58" s="2"/>
      <c r="P58" s="2"/>
      <c r="Q58" s="2"/>
    </row>
    <row r="59" spans="1:17" ht="19" customHeight="1">
      <c r="A59" s="248" t="s">
        <v>129</v>
      </c>
      <c r="B59" s="248"/>
      <c r="C59" s="248"/>
      <c r="D59" s="248"/>
      <c r="E59" s="87"/>
      <c r="F59" s="87"/>
      <c r="G59" s="87"/>
      <c r="H59" s="87"/>
      <c r="I59" s="87"/>
      <c r="J59" s="87"/>
      <c r="K59" s="87"/>
      <c r="L59" s="2"/>
      <c r="M59" s="2"/>
      <c r="N59" s="2"/>
      <c r="O59" s="2"/>
      <c r="P59" s="2"/>
      <c r="Q59" s="2"/>
    </row>
    <row r="60" spans="1:17" ht="36.5" customHeight="1">
      <c r="A60" s="247" t="s">
        <v>263</v>
      </c>
      <c r="B60" s="247"/>
      <c r="C60" s="247"/>
      <c r="D60" s="247"/>
      <c r="E60" s="88"/>
      <c r="F60" s="88"/>
      <c r="G60" s="88"/>
      <c r="H60" s="88"/>
      <c r="I60" s="88"/>
      <c r="J60" s="88"/>
      <c r="K60" s="88"/>
      <c r="L60" s="2"/>
      <c r="M60" s="2"/>
      <c r="N60" s="2"/>
      <c r="O60" s="2"/>
      <c r="P60" s="2"/>
      <c r="Q60" s="2"/>
    </row>
    <row r="61" spans="1:17" ht="30" customHeight="1">
      <c r="A61" s="247" t="s">
        <v>264</v>
      </c>
      <c r="B61" s="247"/>
      <c r="C61" s="247"/>
      <c r="D61" s="247"/>
      <c r="E61" s="88"/>
      <c r="F61" s="88"/>
      <c r="G61" s="88"/>
      <c r="H61" s="88"/>
      <c r="I61" s="88"/>
      <c r="J61" s="88"/>
      <c r="K61" s="88"/>
      <c r="L61" s="2"/>
      <c r="M61" s="2"/>
      <c r="N61" s="2"/>
      <c r="O61" s="2"/>
      <c r="P61" s="2"/>
      <c r="Q61" s="2"/>
    </row>
    <row r="62" spans="1:17" ht="12" customHeight="1">
      <c r="A62" s="90"/>
      <c r="B62" s="90"/>
      <c r="C62" s="90"/>
      <c r="D62" s="90"/>
      <c r="E62" s="90"/>
      <c r="F62" s="90"/>
      <c r="G62" s="90"/>
      <c r="H62" s="90"/>
      <c r="I62" s="90"/>
      <c r="J62" s="90"/>
      <c r="K62" s="90"/>
      <c r="L62" s="2"/>
      <c r="M62" s="2"/>
      <c r="N62" s="2"/>
      <c r="O62" s="2"/>
      <c r="P62" s="2"/>
      <c r="Q62" s="2"/>
    </row>
    <row r="63" spans="1:17" ht="19" customHeight="1">
      <c r="A63" s="282" t="s">
        <v>32</v>
      </c>
      <c r="B63" s="285"/>
      <c r="C63" s="285"/>
      <c r="D63" s="286"/>
      <c r="E63" s="2"/>
      <c r="F63" s="2"/>
      <c r="G63" s="2"/>
      <c r="H63" s="2"/>
      <c r="I63" s="2"/>
      <c r="J63" s="2"/>
      <c r="K63" s="2"/>
      <c r="L63" s="2"/>
      <c r="M63" s="2"/>
      <c r="N63" s="2"/>
      <c r="O63" s="2"/>
      <c r="P63" s="2"/>
      <c r="Q63" s="2"/>
    </row>
    <row r="64" spans="1:17" ht="12" customHeight="1">
      <c r="A64" s="16" t="s">
        <v>33</v>
      </c>
      <c r="B64" s="16" t="s">
        <v>34</v>
      </c>
      <c r="C64" s="16" t="s">
        <v>29</v>
      </c>
      <c r="D64" s="16" t="s">
        <v>17</v>
      </c>
      <c r="E64" s="2"/>
      <c r="F64" s="2"/>
      <c r="G64" s="2"/>
      <c r="H64" s="23"/>
      <c r="I64" s="2"/>
      <c r="J64" s="2"/>
      <c r="K64" s="2"/>
      <c r="L64" s="2"/>
      <c r="M64" s="2"/>
      <c r="N64" s="2"/>
      <c r="O64" s="2"/>
      <c r="P64" s="2"/>
      <c r="Q64" s="2"/>
    </row>
    <row r="65" spans="1:17" ht="12" customHeight="1">
      <c r="A65" s="24" t="s">
        <v>1</v>
      </c>
      <c r="B65" s="21" t="s">
        <v>35</v>
      </c>
      <c r="C65" s="25">
        <v>0.2</v>
      </c>
      <c r="D65" s="26">
        <f>C65*(C45+D57)</f>
        <v>0</v>
      </c>
      <c r="E65" s="2"/>
      <c r="F65" s="2"/>
      <c r="G65" s="2"/>
      <c r="H65" s="2"/>
      <c r="I65" s="17"/>
      <c r="J65" s="2"/>
      <c r="K65" s="2"/>
      <c r="L65" s="2"/>
      <c r="M65" s="2"/>
      <c r="N65" s="2"/>
      <c r="O65" s="2"/>
      <c r="P65" s="2"/>
      <c r="Q65" s="2"/>
    </row>
    <row r="66" spans="1:17" ht="12" customHeight="1">
      <c r="A66" s="24" t="s">
        <v>3</v>
      </c>
      <c r="B66" s="21" t="s">
        <v>36</v>
      </c>
      <c r="C66" s="25">
        <v>2.5000000000000001E-2</v>
      </c>
      <c r="D66" s="26">
        <f>C66*(C45+D57)</f>
        <v>0</v>
      </c>
      <c r="E66" s="2"/>
      <c r="F66" s="2"/>
      <c r="G66" s="2"/>
      <c r="H66" s="2"/>
      <c r="I66" s="2"/>
      <c r="J66" s="2"/>
      <c r="K66" s="2"/>
      <c r="L66" s="2"/>
      <c r="M66" s="2"/>
      <c r="N66" s="2"/>
      <c r="O66" s="2"/>
      <c r="P66" s="2"/>
      <c r="Q66" s="2"/>
    </row>
    <row r="67" spans="1:17" ht="12" customHeight="1">
      <c r="A67" s="24" t="s">
        <v>6</v>
      </c>
      <c r="B67" s="21" t="s">
        <v>37</v>
      </c>
      <c r="C67" s="173">
        <v>0.03</v>
      </c>
      <c r="D67" s="26">
        <f>C67*(C45+D57)</f>
        <v>0</v>
      </c>
      <c r="E67" s="2"/>
      <c r="F67" s="2"/>
      <c r="G67" s="2"/>
      <c r="H67" s="2"/>
      <c r="I67" s="2"/>
      <c r="J67" s="2"/>
      <c r="K67" s="2"/>
      <c r="L67" s="2"/>
      <c r="M67" s="2"/>
      <c r="N67" s="2"/>
      <c r="O67" s="2"/>
      <c r="P67" s="2"/>
      <c r="Q67" s="2"/>
    </row>
    <row r="68" spans="1:17" ht="12" customHeight="1">
      <c r="A68" s="24" t="s">
        <v>8</v>
      </c>
      <c r="B68" s="21" t="s">
        <v>38</v>
      </c>
      <c r="C68" s="25">
        <v>1.4999999999999999E-2</v>
      </c>
      <c r="D68" s="26">
        <f>C68*(C45+D57)</f>
        <v>0</v>
      </c>
      <c r="E68" s="2"/>
      <c r="F68" s="2"/>
      <c r="G68" s="2"/>
      <c r="H68" s="2"/>
      <c r="I68" s="2"/>
      <c r="J68" s="2"/>
      <c r="K68" s="2"/>
      <c r="L68" s="2"/>
      <c r="M68" s="2"/>
      <c r="N68" s="2"/>
      <c r="O68" s="2"/>
      <c r="P68" s="2"/>
      <c r="Q68" s="2"/>
    </row>
    <row r="69" spans="1:17" ht="12" customHeight="1">
      <c r="A69" s="24" t="s">
        <v>21</v>
      </c>
      <c r="B69" s="21" t="s">
        <v>39</v>
      </c>
      <c r="C69" s="25">
        <v>0.01</v>
      </c>
      <c r="D69" s="26">
        <f>C69*(C45+D57)</f>
        <v>0</v>
      </c>
      <c r="E69" s="2"/>
      <c r="F69" s="2"/>
      <c r="G69" s="2"/>
      <c r="H69" s="2"/>
      <c r="I69" s="2"/>
      <c r="J69" s="2"/>
      <c r="K69" s="2"/>
      <c r="L69" s="2"/>
      <c r="M69" s="2"/>
      <c r="N69" s="2"/>
      <c r="O69" s="2"/>
      <c r="P69" s="2"/>
      <c r="Q69" s="2"/>
    </row>
    <row r="70" spans="1:17" ht="12" customHeight="1">
      <c r="A70" s="24" t="s">
        <v>23</v>
      </c>
      <c r="B70" s="21" t="s">
        <v>40</v>
      </c>
      <c r="C70" s="25">
        <v>6.0000000000000001E-3</v>
      </c>
      <c r="D70" s="26">
        <f>C70*(C45+D57)</f>
        <v>0</v>
      </c>
      <c r="E70" s="2"/>
      <c r="F70" s="2"/>
      <c r="G70" s="2"/>
      <c r="H70" s="2"/>
      <c r="I70" s="2"/>
      <c r="J70" s="2"/>
      <c r="K70" s="2"/>
      <c r="L70" s="2"/>
      <c r="M70" s="2"/>
      <c r="N70" s="2"/>
      <c r="O70" s="2"/>
      <c r="P70" s="2"/>
      <c r="Q70" s="2"/>
    </row>
    <row r="71" spans="1:17" ht="12" customHeight="1">
      <c r="A71" s="24" t="s">
        <v>41</v>
      </c>
      <c r="B71" s="21" t="s">
        <v>42</v>
      </c>
      <c r="C71" s="25">
        <v>2E-3</v>
      </c>
      <c r="D71" s="26">
        <f>C71*(C45+D57)</f>
        <v>0</v>
      </c>
      <c r="E71" s="2"/>
      <c r="F71" s="2"/>
      <c r="G71" s="2"/>
      <c r="H71" s="2"/>
      <c r="I71" s="2"/>
      <c r="J71" s="2"/>
      <c r="K71" s="2"/>
      <c r="L71" s="2"/>
      <c r="M71" s="2"/>
      <c r="N71" s="2"/>
      <c r="O71" s="2"/>
      <c r="P71" s="2"/>
      <c r="Q71" s="2"/>
    </row>
    <row r="72" spans="1:17" ht="19" customHeight="1">
      <c r="A72" s="24" t="s">
        <v>43</v>
      </c>
      <c r="B72" s="21" t="s">
        <v>44</v>
      </c>
      <c r="C72" s="25">
        <v>0.08</v>
      </c>
      <c r="D72" s="26">
        <f>C72*(C45+D57)</f>
        <v>0</v>
      </c>
      <c r="E72" s="2"/>
      <c r="F72" s="2"/>
      <c r="G72" s="2"/>
      <c r="H72" s="2"/>
      <c r="I72" s="2"/>
      <c r="J72" s="2"/>
      <c r="K72" s="2"/>
      <c r="L72" s="2"/>
      <c r="M72" s="2"/>
      <c r="N72" s="2"/>
      <c r="O72" s="2"/>
      <c r="P72" s="2"/>
      <c r="Q72" s="2"/>
    </row>
    <row r="73" spans="1:17" ht="12" customHeight="1">
      <c r="A73" s="252" t="s">
        <v>127</v>
      </c>
      <c r="B73" s="318"/>
      <c r="C73" s="216">
        <f>SUM(C65:C72)</f>
        <v>0.36800000000000005</v>
      </c>
      <c r="D73" s="117">
        <f>SUM(D65:D72)</f>
        <v>0</v>
      </c>
      <c r="E73" s="2"/>
      <c r="F73" s="2"/>
      <c r="G73" s="2"/>
      <c r="H73" s="2"/>
      <c r="I73" s="2"/>
      <c r="J73" s="2"/>
      <c r="K73" s="2"/>
      <c r="L73" s="2"/>
      <c r="M73" s="2"/>
      <c r="N73" s="2"/>
      <c r="O73" s="2"/>
      <c r="P73" s="2"/>
      <c r="Q73" s="2"/>
    </row>
    <row r="74" spans="1:17" ht="12" customHeight="1">
      <c r="A74" s="20"/>
      <c r="B74" s="20"/>
      <c r="C74" s="20"/>
      <c r="D74" s="2"/>
      <c r="E74" s="2"/>
      <c r="F74" s="2"/>
      <c r="G74" s="2"/>
      <c r="H74" s="2"/>
      <c r="I74" s="2"/>
      <c r="J74" s="2"/>
      <c r="K74" s="2"/>
      <c r="L74" s="2"/>
      <c r="M74" s="2"/>
      <c r="N74" s="2"/>
      <c r="O74" s="2"/>
      <c r="P74" s="2"/>
      <c r="Q74" s="2"/>
    </row>
    <row r="75" spans="1:17" ht="12" customHeight="1">
      <c r="A75" s="258" t="s">
        <v>129</v>
      </c>
      <c r="B75" s="258"/>
      <c r="C75" s="258"/>
      <c r="D75" s="258"/>
      <c r="E75" s="258"/>
      <c r="F75" s="258"/>
      <c r="G75" s="258"/>
      <c r="H75" s="258"/>
      <c r="I75" s="258"/>
      <c r="J75" s="258"/>
      <c r="K75" s="258"/>
      <c r="L75" s="2"/>
      <c r="M75" s="2"/>
      <c r="N75" s="2"/>
      <c r="O75" s="2"/>
      <c r="P75" s="2"/>
      <c r="Q75" s="2"/>
    </row>
    <row r="76" spans="1:17" ht="14.5">
      <c r="A76" s="255" t="s">
        <v>137</v>
      </c>
      <c r="B76" s="255"/>
      <c r="C76" s="255"/>
      <c r="D76" s="255"/>
      <c r="E76" s="94"/>
      <c r="F76" s="94"/>
      <c r="G76" s="94"/>
      <c r="H76" s="94"/>
      <c r="I76" s="94"/>
      <c r="J76" s="94"/>
      <c r="K76" s="94"/>
      <c r="L76" s="2"/>
      <c r="M76" s="2"/>
      <c r="N76" s="2"/>
      <c r="O76" s="2"/>
      <c r="P76" s="2"/>
      <c r="Q76" s="2"/>
    </row>
    <row r="77" spans="1:17" ht="28" customHeight="1">
      <c r="A77" s="247" t="s">
        <v>138</v>
      </c>
      <c r="B77" s="247"/>
      <c r="C77" s="247"/>
      <c r="D77" s="247"/>
      <c r="E77" s="92"/>
      <c r="F77" s="92"/>
      <c r="G77" s="92"/>
      <c r="H77" s="92"/>
      <c r="I77" s="92"/>
      <c r="J77" s="92"/>
      <c r="K77" s="92"/>
      <c r="L77" s="2"/>
      <c r="M77" s="2"/>
      <c r="N77" s="2"/>
      <c r="O77" s="2"/>
      <c r="P77" s="2"/>
      <c r="Q77" s="2"/>
    </row>
    <row r="78" spans="1:17" ht="25" customHeight="1">
      <c r="A78" s="247" t="s">
        <v>261</v>
      </c>
      <c r="B78" s="247"/>
      <c r="C78" s="247"/>
      <c r="D78" s="247"/>
      <c r="E78" s="92"/>
      <c r="F78" s="92"/>
      <c r="G78" s="92"/>
      <c r="H78" s="92"/>
      <c r="I78" s="92"/>
      <c r="J78" s="92"/>
      <c r="K78" s="92"/>
      <c r="L78" s="2"/>
      <c r="M78" s="2"/>
      <c r="N78" s="2"/>
      <c r="O78" s="2"/>
      <c r="P78" s="2"/>
      <c r="Q78" s="2"/>
    </row>
    <row r="79" spans="1:17" ht="16" customHeight="1">
      <c r="A79" s="247" t="s">
        <v>140</v>
      </c>
      <c r="B79" s="247"/>
      <c r="C79" s="247"/>
      <c r="D79" s="247"/>
      <c r="E79" s="92"/>
      <c r="F79" s="92"/>
      <c r="G79" s="92"/>
      <c r="H79" s="92"/>
      <c r="I79" s="92"/>
      <c r="J79" s="92"/>
      <c r="K79" s="92"/>
      <c r="L79" s="2"/>
      <c r="M79" s="2"/>
      <c r="N79" s="2"/>
      <c r="O79" s="2"/>
      <c r="P79" s="2"/>
      <c r="Q79" s="2"/>
    </row>
    <row r="80" spans="1:17" ht="26.5" customHeight="1">
      <c r="A80" s="291" t="s">
        <v>262</v>
      </c>
      <c r="B80" s="291"/>
      <c r="C80" s="291"/>
      <c r="D80" s="291"/>
      <c r="E80" s="93"/>
      <c r="F80" s="93"/>
      <c r="G80" s="93"/>
      <c r="H80" s="93"/>
      <c r="I80" s="93"/>
      <c r="J80" s="93"/>
      <c r="K80" s="93"/>
      <c r="L80" s="2"/>
      <c r="M80" s="2"/>
      <c r="N80" s="2"/>
      <c r="O80" s="2"/>
      <c r="P80" s="2"/>
      <c r="Q80" s="2"/>
    </row>
    <row r="81" spans="1:17" ht="12" customHeight="1">
      <c r="A81" s="255" t="s">
        <v>150</v>
      </c>
      <c r="B81" s="255"/>
      <c r="C81" s="255"/>
      <c r="D81" s="255"/>
      <c r="E81" s="96"/>
      <c r="F81" s="96"/>
      <c r="G81" s="96"/>
      <c r="H81" s="96"/>
      <c r="I81" s="96"/>
      <c r="J81" s="96"/>
      <c r="K81" s="96"/>
      <c r="L81" s="2"/>
      <c r="M81" s="2"/>
      <c r="N81" s="2"/>
      <c r="O81" s="2"/>
      <c r="P81" s="2"/>
      <c r="Q81" s="2"/>
    </row>
    <row r="82" spans="1:17" ht="20.5" customHeight="1">
      <c r="A82" s="255" t="s">
        <v>142</v>
      </c>
      <c r="B82" s="255"/>
      <c r="C82" s="255"/>
      <c r="D82" s="255"/>
      <c r="E82" s="94"/>
      <c r="F82" s="94"/>
      <c r="G82" s="94"/>
      <c r="H82" s="94"/>
      <c r="I82" s="94"/>
      <c r="J82" s="94"/>
      <c r="K82" s="94"/>
      <c r="L82" s="2"/>
      <c r="M82" s="2"/>
      <c r="N82" s="2"/>
      <c r="O82" s="2"/>
      <c r="P82" s="2"/>
      <c r="Q82" s="2"/>
    </row>
    <row r="83" spans="1:17" ht="21" customHeight="1">
      <c r="A83" s="255" t="s">
        <v>143</v>
      </c>
      <c r="B83" s="255"/>
      <c r="C83" s="255"/>
      <c r="D83" s="255"/>
      <c r="E83" s="94"/>
      <c r="F83" s="94"/>
      <c r="G83" s="94"/>
      <c r="H83" s="94"/>
      <c r="I83" s="94"/>
      <c r="J83" s="94"/>
      <c r="K83" s="94"/>
      <c r="L83" s="2"/>
      <c r="M83" s="2"/>
      <c r="N83" s="2"/>
      <c r="O83" s="2"/>
      <c r="P83" s="2"/>
      <c r="Q83" s="2"/>
    </row>
    <row r="84" spans="1:17" ht="30" customHeight="1">
      <c r="A84" s="291" t="s">
        <v>144</v>
      </c>
      <c r="B84" s="291"/>
      <c r="C84" s="291"/>
      <c r="D84" s="291"/>
      <c r="E84" s="95"/>
      <c r="F84" s="95"/>
      <c r="G84" s="95"/>
      <c r="H84" s="95"/>
      <c r="I84" s="95"/>
      <c r="J84" s="95"/>
      <c r="K84" s="95"/>
      <c r="L84" s="2"/>
      <c r="M84" s="2"/>
      <c r="N84" s="2"/>
      <c r="O84" s="2"/>
      <c r="P84" s="2"/>
      <c r="Q84" s="2"/>
    </row>
    <row r="85" spans="1:17" ht="12" customHeight="1">
      <c r="A85" s="91"/>
      <c r="B85" s="91"/>
      <c r="C85" s="91"/>
      <c r="D85" s="91"/>
      <c r="E85" s="91"/>
      <c r="F85" s="91"/>
      <c r="G85" s="91"/>
      <c r="H85" s="91"/>
      <c r="I85" s="91"/>
      <c r="J85" s="91"/>
      <c r="K85" s="91"/>
      <c r="L85" s="2"/>
      <c r="M85" s="2"/>
      <c r="N85" s="2"/>
      <c r="O85" s="2"/>
      <c r="P85" s="2"/>
      <c r="Q85" s="2"/>
    </row>
    <row r="86" spans="1:17" ht="18" customHeight="1">
      <c r="A86" s="287" t="s">
        <v>46</v>
      </c>
      <c r="B86" s="283"/>
      <c r="C86" s="284"/>
      <c r="D86" s="59"/>
      <c r="E86" s="2"/>
      <c r="F86" s="2"/>
      <c r="G86" s="2"/>
      <c r="H86" s="2"/>
      <c r="I86" s="2"/>
      <c r="J86" s="2"/>
      <c r="K86" s="2"/>
      <c r="L86" s="2"/>
      <c r="M86" s="2"/>
      <c r="N86" s="2"/>
      <c r="O86" s="2"/>
      <c r="P86" s="2"/>
      <c r="Q86" s="2"/>
    </row>
    <row r="87" spans="1:17" ht="12" customHeight="1">
      <c r="A87" s="57" t="s">
        <v>47</v>
      </c>
      <c r="B87" s="57" t="s">
        <v>48</v>
      </c>
      <c r="C87" s="57" t="s">
        <v>17</v>
      </c>
      <c r="D87" s="59"/>
      <c r="E87" s="2"/>
      <c r="F87" s="2"/>
      <c r="G87" s="2"/>
      <c r="H87" s="2"/>
      <c r="I87" s="2"/>
      <c r="J87" s="2"/>
      <c r="K87" s="2"/>
      <c r="L87" s="2"/>
      <c r="M87" s="2"/>
      <c r="N87" s="2"/>
      <c r="O87" s="2"/>
      <c r="P87" s="2"/>
      <c r="Q87" s="2"/>
    </row>
    <row r="88" spans="1:17" ht="12" customHeight="1">
      <c r="A88" s="86" t="s">
        <v>1</v>
      </c>
      <c r="B88" s="65" t="s">
        <v>148</v>
      </c>
      <c r="C88" s="80">
        <v>0</v>
      </c>
      <c r="D88" s="59"/>
      <c r="E88" s="2"/>
      <c r="F88" s="2"/>
      <c r="G88" s="2"/>
      <c r="H88" s="2"/>
      <c r="I88" s="2"/>
      <c r="J88" s="2"/>
      <c r="K88" s="2"/>
      <c r="L88" s="2"/>
      <c r="M88" s="2"/>
      <c r="N88" s="2"/>
      <c r="O88" s="2"/>
      <c r="P88" s="2"/>
      <c r="Q88" s="2"/>
    </row>
    <row r="89" spans="1:17" ht="12" customHeight="1">
      <c r="A89" s="86" t="s">
        <v>3</v>
      </c>
      <c r="B89" s="65" t="s">
        <v>115</v>
      </c>
      <c r="C89" s="81">
        <v>0</v>
      </c>
      <c r="D89" s="59"/>
      <c r="E89" s="27"/>
      <c r="F89" s="2"/>
      <c r="G89" s="2"/>
      <c r="H89" s="2"/>
      <c r="I89" s="2"/>
      <c r="J89" s="2"/>
      <c r="K89" s="2"/>
      <c r="L89" s="2"/>
      <c r="M89" s="2"/>
      <c r="N89" s="2"/>
      <c r="O89" s="2"/>
      <c r="P89" s="2"/>
      <c r="Q89" s="2"/>
    </row>
    <row r="90" spans="1:17" ht="12" customHeight="1">
      <c r="A90" s="86" t="s">
        <v>6</v>
      </c>
      <c r="B90" s="65" t="s">
        <v>116</v>
      </c>
      <c r="C90" s="82">
        <v>0</v>
      </c>
      <c r="D90" s="59"/>
      <c r="E90" s="27"/>
      <c r="F90" s="2"/>
      <c r="G90" s="2"/>
      <c r="H90" s="2"/>
      <c r="I90" s="2"/>
      <c r="J90" s="2"/>
      <c r="K90" s="2"/>
      <c r="L90" s="2"/>
      <c r="M90" s="2"/>
      <c r="N90" s="2"/>
      <c r="O90" s="2"/>
      <c r="P90" s="2"/>
      <c r="Q90" s="2"/>
    </row>
    <row r="91" spans="1:17" ht="12" customHeight="1">
      <c r="A91" s="86" t="s">
        <v>8</v>
      </c>
      <c r="B91" s="65" t="s">
        <v>151</v>
      </c>
      <c r="C91" s="82">
        <v>0</v>
      </c>
      <c r="D91" s="59"/>
      <c r="E91" s="27"/>
      <c r="F91" s="2"/>
      <c r="G91" s="2"/>
      <c r="H91" s="2"/>
      <c r="I91" s="2"/>
      <c r="J91" s="2"/>
      <c r="K91" s="2"/>
      <c r="L91" s="2"/>
      <c r="M91" s="2"/>
      <c r="N91" s="2"/>
      <c r="O91" s="2"/>
      <c r="P91" s="2"/>
      <c r="Q91" s="2"/>
    </row>
    <row r="92" spans="1:17" ht="12" customHeight="1">
      <c r="A92" s="268" t="s">
        <v>127</v>
      </c>
      <c r="B92" s="267"/>
      <c r="C92" s="128">
        <f>SUM(C88:C91)</f>
        <v>0</v>
      </c>
      <c r="D92" s="60"/>
      <c r="E92" s="2"/>
      <c r="F92" s="2"/>
      <c r="G92" s="2"/>
      <c r="H92" s="2"/>
      <c r="I92" s="2"/>
      <c r="J92" s="2"/>
      <c r="K92" s="2"/>
      <c r="L92" s="2"/>
      <c r="M92" s="2"/>
      <c r="N92" s="2"/>
      <c r="O92" s="2"/>
      <c r="P92" s="2"/>
      <c r="Q92" s="2"/>
    </row>
    <row r="93" spans="1:17" ht="11" customHeight="1">
      <c r="A93" s="2"/>
      <c r="B93" s="2"/>
      <c r="C93" s="9"/>
      <c r="D93" s="2"/>
      <c r="E93" s="2"/>
      <c r="F93" s="2"/>
      <c r="G93" s="2"/>
      <c r="H93" s="2"/>
      <c r="I93" s="2"/>
      <c r="J93" s="2"/>
      <c r="K93" s="2"/>
      <c r="L93" s="2"/>
      <c r="M93" s="2"/>
      <c r="N93" s="2"/>
      <c r="O93" s="2"/>
      <c r="P93" s="2"/>
      <c r="Q93" s="2"/>
    </row>
    <row r="94" spans="1:17" s="89" customFormat="1" ht="15.75" customHeight="1">
      <c r="A94" s="99" t="s">
        <v>129</v>
      </c>
      <c r="B94" s="99"/>
      <c r="C94" s="99"/>
      <c r="D94" s="100"/>
      <c r="E94" s="100"/>
      <c r="F94" s="100"/>
      <c r="G94" s="100"/>
      <c r="H94" s="100"/>
      <c r="I94" s="100"/>
      <c r="J94" s="100"/>
      <c r="K94" s="100"/>
    </row>
    <row r="95" spans="1:17" s="89" customFormat="1" ht="15.75" customHeight="1">
      <c r="A95" s="247" t="s">
        <v>145</v>
      </c>
      <c r="B95" s="247"/>
      <c r="C95" s="247"/>
      <c r="D95" s="101"/>
      <c r="E95" s="101"/>
      <c r="F95" s="101"/>
      <c r="G95" s="101"/>
      <c r="H95" s="101"/>
      <c r="I95" s="101"/>
      <c r="J95" s="101"/>
      <c r="K95" s="101"/>
    </row>
    <row r="96" spans="1:17" s="89" customFormat="1" ht="24.5" customHeight="1">
      <c r="A96" s="247" t="s">
        <v>146</v>
      </c>
      <c r="B96" s="247"/>
      <c r="C96" s="247"/>
      <c r="D96" s="101"/>
      <c r="E96" s="101"/>
      <c r="F96" s="101"/>
      <c r="G96" s="101"/>
      <c r="H96" s="101"/>
      <c r="I96" s="101"/>
      <c r="J96" s="101"/>
      <c r="K96" s="101"/>
    </row>
    <row r="97" spans="1:17" s="89" customFormat="1" ht="15.5" customHeight="1">
      <c r="A97" s="247" t="s">
        <v>147</v>
      </c>
      <c r="B97" s="247"/>
      <c r="C97" s="247"/>
      <c r="D97" s="101"/>
      <c r="E97" s="101"/>
      <c r="F97" s="101"/>
      <c r="G97" s="101"/>
      <c r="H97" s="101"/>
      <c r="I97" s="101"/>
      <c r="J97" s="101"/>
      <c r="K97" s="101"/>
    </row>
    <row r="98" spans="1:17" s="89" customFormat="1" ht="15.5">
      <c r="A98" s="90"/>
      <c r="B98" s="90"/>
      <c r="C98" s="90"/>
      <c r="D98" s="90"/>
      <c r="E98" s="90"/>
      <c r="F98" s="90"/>
      <c r="G98" s="90"/>
      <c r="H98" s="90"/>
      <c r="I98" s="90"/>
      <c r="J98" s="90"/>
      <c r="K98" s="90"/>
    </row>
    <row r="99" spans="1:17" ht="12" customHeight="1">
      <c r="A99" s="269" t="s">
        <v>49</v>
      </c>
      <c r="B99" s="270"/>
      <c r="C99" s="271"/>
      <c r="D99" s="2"/>
      <c r="E99" s="2"/>
      <c r="F99" s="2"/>
      <c r="G99" s="2"/>
      <c r="H99" s="2"/>
      <c r="I99" s="2"/>
      <c r="J99" s="2"/>
      <c r="K99" s="2"/>
      <c r="L99" s="2"/>
      <c r="M99" s="2"/>
      <c r="N99" s="2"/>
      <c r="O99" s="2"/>
      <c r="P99" s="2"/>
      <c r="Q99" s="2"/>
    </row>
    <row r="100" spans="1:17" ht="12" customHeight="1">
      <c r="A100" s="57">
        <v>2</v>
      </c>
      <c r="B100" s="57" t="s">
        <v>50</v>
      </c>
      <c r="C100" s="57" t="s">
        <v>17</v>
      </c>
      <c r="D100" s="56"/>
      <c r="E100" s="2"/>
      <c r="F100" s="2"/>
      <c r="G100" s="2"/>
      <c r="H100" s="2"/>
      <c r="I100" s="2"/>
      <c r="J100" s="2"/>
      <c r="K100" s="2"/>
      <c r="L100" s="2"/>
      <c r="M100" s="2"/>
      <c r="N100" s="2"/>
      <c r="O100" s="2"/>
      <c r="P100" s="2"/>
      <c r="Q100" s="2"/>
    </row>
    <row r="101" spans="1:17" ht="12" customHeight="1">
      <c r="A101" s="57" t="s">
        <v>27</v>
      </c>
      <c r="B101" s="58" t="s">
        <v>28</v>
      </c>
      <c r="C101" s="83">
        <f>D57</f>
        <v>0</v>
      </c>
      <c r="D101" s="56"/>
      <c r="E101" s="2"/>
      <c r="F101" s="2"/>
      <c r="G101" s="2"/>
      <c r="H101" s="2"/>
      <c r="I101" s="2"/>
      <c r="J101" s="2"/>
      <c r="K101" s="2"/>
      <c r="L101" s="2"/>
      <c r="M101" s="2"/>
      <c r="N101" s="2"/>
      <c r="O101" s="2"/>
      <c r="P101" s="2"/>
      <c r="Q101" s="2"/>
    </row>
    <row r="102" spans="1:17" ht="12" customHeight="1">
      <c r="A102" s="57" t="s">
        <v>33</v>
      </c>
      <c r="B102" s="58" t="s">
        <v>34</v>
      </c>
      <c r="C102" s="83">
        <f>D73</f>
        <v>0</v>
      </c>
      <c r="D102" s="56"/>
      <c r="E102" s="2"/>
      <c r="F102" s="2"/>
      <c r="G102" s="2"/>
      <c r="H102" s="2"/>
      <c r="I102" s="2"/>
      <c r="J102" s="2"/>
      <c r="K102" s="2"/>
      <c r="L102" s="2"/>
      <c r="M102" s="2"/>
      <c r="N102" s="2"/>
      <c r="O102" s="2"/>
      <c r="P102" s="2"/>
      <c r="Q102" s="2"/>
    </row>
    <row r="103" spans="1:17" ht="12" customHeight="1">
      <c r="A103" s="57" t="s">
        <v>47</v>
      </c>
      <c r="B103" s="58" t="s">
        <v>48</v>
      </c>
      <c r="C103" s="83">
        <f>C92</f>
        <v>0</v>
      </c>
      <c r="D103" s="56"/>
      <c r="E103" s="2"/>
      <c r="F103" s="2"/>
      <c r="G103" s="2"/>
      <c r="H103" s="2"/>
      <c r="I103" s="2"/>
      <c r="J103" s="2"/>
      <c r="K103" s="2"/>
      <c r="L103" s="2"/>
      <c r="M103" s="2"/>
      <c r="N103" s="2"/>
      <c r="O103" s="2"/>
      <c r="P103" s="2"/>
      <c r="Q103" s="2"/>
    </row>
    <row r="104" spans="1:17" ht="19" customHeight="1">
      <c r="A104" s="273" t="s">
        <v>127</v>
      </c>
      <c r="B104" s="267"/>
      <c r="C104" s="118">
        <f>SUM(C101:C103)</f>
        <v>0</v>
      </c>
      <c r="D104" s="56"/>
      <c r="E104" s="2"/>
      <c r="F104" s="2"/>
      <c r="G104" s="2"/>
      <c r="H104" s="2"/>
      <c r="I104" s="2"/>
      <c r="J104" s="2"/>
      <c r="K104" s="2"/>
      <c r="L104" s="2"/>
      <c r="M104" s="2"/>
      <c r="N104" s="2"/>
      <c r="O104" s="2"/>
      <c r="P104" s="2"/>
      <c r="Q104" s="29"/>
    </row>
    <row r="105" spans="1:17" ht="12" customHeight="1">
      <c r="A105" s="2"/>
      <c r="B105" s="2"/>
      <c r="C105" s="9"/>
      <c r="D105" s="2"/>
      <c r="E105" s="2"/>
      <c r="F105" s="2"/>
      <c r="G105" s="2"/>
      <c r="H105" s="2"/>
      <c r="I105" s="2"/>
      <c r="J105" s="2"/>
      <c r="K105" s="2"/>
      <c r="L105" s="2"/>
      <c r="M105" s="2"/>
      <c r="N105" s="2"/>
      <c r="O105" s="2"/>
      <c r="P105" s="2"/>
      <c r="Q105" s="2"/>
    </row>
    <row r="106" spans="1:17" ht="19" customHeight="1">
      <c r="A106" s="249" t="s">
        <v>51</v>
      </c>
      <c r="B106" s="250"/>
      <c r="C106" s="250"/>
      <c r="D106" s="251"/>
      <c r="E106" s="2"/>
      <c r="F106" s="2"/>
      <c r="G106" s="2"/>
      <c r="H106" s="2"/>
      <c r="I106" s="2"/>
      <c r="J106" s="2"/>
      <c r="K106" s="2"/>
      <c r="L106" s="2"/>
      <c r="M106" s="2"/>
      <c r="N106" s="2"/>
      <c r="O106" s="2"/>
      <c r="P106" s="2"/>
      <c r="Q106" s="2"/>
    </row>
    <row r="107" spans="1:17" ht="12" customHeight="1">
      <c r="A107" s="20" t="s">
        <v>128</v>
      </c>
      <c r="B107" s="20" t="s">
        <v>52</v>
      </c>
      <c r="C107" s="20"/>
      <c r="D107" s="129"/>
      <c r="E107" s="2"/>
      <c r="F107" s="2"/>
      <c r="G107" s="2"/>
      <c r="H107" s="2"/>
      <c r="I107" s="2"/>
      <c r="J107" s="2"/>
      <c r="K107" s="2"/>
      <c r="L107" s="2"/>
      <c r="M107" s="2"/>
      <c r="N107" s="2"/>
      <c r="O107" s="2"/>
      <c r="P107" s="2"/>
      <c r="Q107" s="2"/>
    </row>
    <row r="108" spans="1:17" ht="12" customHeight="1">
      <c r="A108" s="16">
        <v>3</v>
      </c>
      <c r="B108" s="22" t="s">
        <v>53</v>
      </c>
      <c r="C108" s="16" t="s">
        <v>29</v>
      </c>
      <c r="D108" s="16" t="s">
        <v>17</v>
      </c>
      <c r="E108" s="2"/>
      <c r="F108" s="2"/>
      <c r="G108" s="2"/>
      <c r="H108" s="2"/>
      <c r="I108" s="2"/>
      <c r="J108" s="2"/>
      <c r="K108" s="2"/>
      <c r="L108" s="2"/>
      <c r="M108" s="2"/>
      <c r="N108" s="2"/>
      <c r="O108" s="2"/>
      <c r="P108" s="2"/>
      <c r="Q108" s="2"/>
    </row>
    <row r="109" spans="1:17" ht="12" customHeight="1">
      <c r="A109" s="24" t="s">
        <v>1</v>
      </c>
      <c r="B109" s="21" t="s">
        <v>54</v>
      </c>
      <c r="C109" s="153">
        <f>(1/12*0.05)*1</f>
        <v>4.1666666666666666E-3</v>
      </c>
      <c r="D109" s="154">
        <f>C109*(C45+C101+C103+D72)</f>
        <v>0</v>
      </c>
      <c r="E109" s="27"/>
      <c r="F109" s="2"/>
      <c r="G109" s="2"/>
      <c r="H109" s="2"/>
      <c r="I109" s="2"/>
      <c r="J109" s="2"/>
      <c r="K109" s="2"/>
      <c r="L109" s="2"/>
      <c r="M109" s="2"/>
      <c r="N109" s="2"/>
      <c r="O109" s="2"/>
      <c r="P109" s="2"/>
      <c r="Q109" s="2"/>
    </row>
    <row r="110" spans="1:17" ht="12" customHeight="1">
      <c r="A110" s="24" t="s">
        <v>3</v>
      </c>
      <c r="B110" s="21" t="s">
        <v>55</v>
      </c>
      <c r="C110" s="84">
        <f>C72*C109</f>
        <v>3.3333333333333332E-4</v>
      </c>
      <c r="D110" s="79">
        <f>C110*C45</f>
        <v>0</v>
      </c>
      <c r="E110" s="2"/>
      <c r="F110" s="2"/>
      <c r="G110" s="2"/>
      <c r="H110" s="2"/>
      <c r="I110" s="2"/>
      <c r="J110" s="2"/>
      <c r="K110" s="2"/>
      <c r="L110" s="2"/>
      <c r="M110" s="2"/>
      <c r="N110" s="2"/>
      <c r="O110" s="2"/>
      <c r="P110" s="2"/>
      <c r="Q110" s="2"/>
    </row>
    <row r="111" spans="1:17" ht="22" customHeight="1">
      <c r="A111" s="24" t="s">
        <v>6</v>
      </c>
      <c r="B111" s="21" t="s">
        <v>230</v>
      </c>
      <c r="C111" s="85">
        <v>0.04</v>
      </c>
      <c r="D111" s="79">
        <f>C111*(C45+D57)</f>
        <v>0</v>
      </c>
      <c r="E111" s="27"/>
      <c r="F111" s="2"/>
      <c r="G111" s="2"/>
      <c r="H111" s="2"/>
      <c r="I111" s="2"/>
      <c r="J111" s="2"/>
      <c r="K111" s="2"/>
      <c r="L111" s="2"/>
      <c r="M111" s="2"/>
      <c r="N111" s="2"/>
      <c r="O111" s="2"/>
      <c r="P111" s="2"/>
      <c r="Q111" s="2"/>
    </row>
    <row r="112" spans="1:17" ht="12" customHeight="1">
      <c r="A112" s="24" t="s">
        <v>8</v>
      </c>
      <c r="B112" s="21" t="s">
        <v>193</v>
      </c>
      <c r="C112" s="85">
        <f>7/30/12</f>
        <v>1.9444444444444445E-2</v>
      </c>
      <c r="D112" s="79">
        <f>C112*(C45+C104)</f>
        <v>0</v>
      </c>
      <c r="E112" s="27"/>
      <c r="F112" s="2"/>
      <c r="G112" s="2"/>
      <c r="H112" s="2"/>
      <c r="I112" s="2"/>
      <c r="J112" s="2"/>
      <c r="K112" s="2"/>
      <c r="L112" s="2"/>
      <c r="M112" s="2"/>
      <c r="N112" s="2"/>
      <c r="O112" s="2"/>
      <c r="P112" s="2"/>
      <c r="Q112" s="2"/>
    </row>
    <row r="113" spans="1:17" ht="12" customHeight="1">
      <c r="A113" s="24" t="s">
        <v>21</v>
      </c>
      <c r="B113" s="21" t="s">
        <v>228</v>
      </c>
      <c r="C113" s="85">
        <f>C112*C73</f>
        <v>7.1555555555555565E-3</v>
      </c>
      <c r="D113" s="79">
        <f>C113*C45</f>
        <v>0</v>
      </c>
      <c r="E113" s="27"/>
      <c r="F113" s="2"/>
      <c r="G113" s="2"/>
      <c r="H113" s="2"/>
      <c r="I113" s="2"/>
      <c r="J113" s="2"/>
      <c r="K113" s="2"/>
      <c r="L113" s="2"/>
      <c r="M113" s="2"/>
      <c r="N113" s="2"/>
      <c r="O113" s="2"/>
      <c r="P113" s="2"/>
      <c r="Q113" s="2"/>
    </row>
    <row r="114" spans="1:17" ht="12" customHeight="1">
      <c r="A114" s="24" t="s">
        <v>23</v>
      </c>
      <c r="B114" s="21" t="s">
        <v>229</v>
      </c>
      <c r="C114" s="66">
        <f>0.0194*0.08*0.4</f>
        <v>6.2080000000000002E-4</v>
      </c>
      <c r="D114" s="79">
        <f>C114*(C45+D57)</f>
        <v>0</v>
      </c>
      <c r="E114" s="2"/>
      <c r="F114" s="2"/>
      <c r="G114" s="2"/>
      <c r="H114" s="2"/>
      <c r="I114" s="2"/>
      <c r="J114" s="2"/>
      <c r="K114" s="2"/>
      <c r="L114" s="2"/>
      <c r="M114" s="2"/>
      <c r="N114" s="2"/>
      <c r="O114" s="2"/>
      <c r="P114" s="2"/>
      <c r="Q114" s="2"/>
    </row>
    <row r="115" spans="1:17" ht="12" customHeight="1">
      <c r="A115" s="252" t="s">
        <v>127</v>
      </c>
      <c r="B115" s="254"/>
      <c r="C115" s="119">
        <f>SUM(C109:C114)</f>
        <v>7.1720800000000001E-2</v>
      </c>
      <c r="D115" s="115">
        <f>SUM(D109:D114)</f>
        <v>0</v>
      </c>
      <c r="E115" s="2"/>
      <c r="F115" s="2"/>
      <c r="G115" s="2"/>
      <c r="H115" s="2"/>
      <c r="I115" s="2"/>
      <c r="J115" s="2"/>
      <c r="K115" s="2"/>
      <c r="L115" s="2"/>
      <c r="M115" s="2"/>
      <c r="N115" s="2"/>
      <c r="O115" s="2"/>
      <c r="P115" s="2"/>
      <c r="Q115" s="2"/>
    </row>
    <row r="116" spans="1:17" ht="19" customHeight="1">
      <c r="A116" s="20"/>
      <c r="B116" s="20"/>
      <c r="C116" s="20"/>
      <c r="D116" s="2"/>
      <c r="E116" s="2"/>
      <c r="F116" s="2"/>
      <c r="G116" s="2"/>
      <c r="H116" s="2"/>
      <c r="I116" s="2"/>
      <c r="J116" s="2"/>
      <c r="K116" s="2"/>
      <c r="L116" s="2"/>
      <c r="M116" s="2"/>
      <c r="N116" s="2"/>
      <c r="O116" s="2"/>
      <c r="P116" s="2"/>
      <c r="Q116" s="2"/>
    </row>
    <row r="117" spans="1:17" ht="12" customHeight="1">
      <c r="A117" s="102" t="s">
        <v>129</v>
      </c>
      <c r="B117" s="102"/>
      <c r="C117" s="102"/>
      <c r="D117" s="102"/>
      <c r="E117" s="102"/>
      <c r="F117" s="102"/>
      <c r="G117" s="102"/>
      <c r="H117" s="102"/>
      <c r="I117" s="102"/>
      <c r="J117" s="102"/>
      <c r="K117" s="102"/>
      <c r="L117" s="2"/>
      <c r="M117" s="2"/>
      <c r="N117" s="2"/>
      <c r="O117" s="2"/>
      <c r="P117" s="2"/>
      <c r="Q117" s="2"/>
    </row>
    <row r="118" spans="1:17" ht="37.5" customHeight="1">
      <c r="A118" s="255" t="s">
        <v>152</v>
      </c>
      <c r="B118" s="255"/>
      <c r="C118" s="255"/>
      <c r="D118" s="255"/>
      <c r="E118" s="104"/>
      <c r="F118" s="104"/>
      <c r="G118" s="104"/>
      <c r="H118" s="104"/>
      <c r="I118" s="104"/>
      <c r="J118" s="104"/>
      <c r="K118" s="104"/>
      <c r="L118" s="2"/>
      <c r="M118" s="2"/>
      <c r="N118" s="2"/>
      <c r="O118" s="2"/>
      <c r="P118" s="2"/>
      <c r="Q118" s="2"/>
    </row>
    <row r="119" spans="1:17" ht="50.5" customHeight="1">
      <c r="A119" s="255" t="s">
        <v>232</v>
      </c>
      <c r="B119" s="255"/>
      <c r="C119" s="255"/>
      <c r="D119" s="255"/>
      <c r="E119" s="104"/>
      <c r="F119" s="104"/>
      <c r="G119" s="104"/>
      <c r="H119" s="104"/>
      <c r="I119" s="104"/>
      <c r="J119" s="104"/>
      <c r="K119" s="104"/>
      <c r="L119" s="2"/>
      <c r="M119" s="2"/>
      <c r="N119" s="2"/>
      <c r="O119" s="2"/>
      <c r="P119" s="2"/>
      <c r="Q119" s="2"/>
    </row>
    <row r="120" spans="1:17" ht="43" customHeight="1">
      <c r="A120" s="255" t="s">
        <v>153</v>
      </c>
      <c r="B120" s="255"/>
      <c r="C120" s="255"/>
      <c r="D120" s="255"/>
      <c r="E120" s="104"/>
      <c r="F120" s="104"/>
      <c r="G120" s="104"/>
      <c r="H120" s="104"/>
      <c r="I120" s="104"/>
      <c r="J120" s="104"/>
      <c r="K120" s="104"/>
      <c r="L120" s="2"/>
      <c r="M120" s="2"/>
      <c r="N120" s="2"/>
      <c r="O120" s="2"/>
      <c r="P120" s="2"/>
      <c r="Q120" s="2"/>
    </row>
    <row r="121" spans="1:17" ht="42" customHeight="1">
      <c r="A121" s="255" t="s">
        <v>154</v>
      </c>
      <c r="B121" s="255"/>
      <c r="C121" s="255"/>
      <c r="D121" s="255"/>
      <c r="E121" s="104"/>
      <c r="F121" s="104"/>
      <c r="G121" s="104"/>
      <c r="H121" s="104"/>
      <c r="I121" s="104"/>
      <c r="J121" s="104"/>
      <c r="K121" s="104"/>
      <c r="L121" s="2"/>
      <c r="M121" s="2"/>
      <c r="N121" s="2"/>
      <c r="O121" s="2"/>
      <c r="P121" s="2"/>
      <c r="Q121" s="2"/>
    </row>
    <row r="122" spans="1:17" ht="58.5" customHeight="1">
      <c r="A122" s="255" t="s">
        <v>231</v>
      </c>
      <c r="B122" s="255"/>
      <c r="C122" s="255"/>
      <c r="D122" s="255"/>
      <c r="E122" s="104"/>
      <c r="F122" s="104"/>
      <c r="G122" s="104"/>
      <c r="H122" s="104"/>
      <c r="I122" s="104"/>
      <c r="J122" s="104"/>
      <c r="K122" s="104"/>
      <c r="L122" s="2"/>
      <c r="M122" s="2"/>
      <c r="N122" s="2"/>
      <c r="O122" s="2"/>
      <c r="P122" s="2"/>
      <c r="Q122" s="2"/>
    </row>
    <row r="123" spans="1:17" ht="42" customHeight="1">
      <c r="A123" s="247" t="s">
        <v>233</v>
      </c>
      <c r="B123" s="247"/>
      <c r="C123" s="247"/>
      <c r="D123" s="247"/>
      <c r="E123" s="105"/>
      <c r="F123" s="105"/>
      <c r="G123" s="105"/>
      <c r="H123" s="105"/>
      <c r="I123" s="103"/>
      <c r="J123" s="103"/>
      <c r="K123" s="103"/>
      <c r="L123" s="2"/>
      <c r="M123" s="2"/>
      <c r="N123" s="2"/>
      <c r="O123" s="2"/>
      <c r="P123" s="2"/>
      <c r="Q123" s="2"/>
    </row>
    <row r="124" spans="1:17" ht="12" customHeight="1">
      <c r="A124" s="98"/>
      <c r="B124" s="98"/>
      <c r="C124" s="98"/>
      <c r="D124" s="98"/>
      <c r="E124" s="105"/>
      <c r="F124" s="105"/>
      <c r="G124" s="105"/>
      <c r="H124" s="105"/>
      <c r="I124" s="103"/>
      <c r="J124" s="103"/>
      <c r="K124" s="103"/>
      <c r="L124" s="2"/>
      <c r="M124" s="2"/>
      <c r="N124" s="2"/>
      <c r="O124" s="2"/>
      <c r="P124" s="2"/>
      <c r="Q124" s="2"/>
    </row>
    <row r="125" spans="1:17" ht="12" customHeight="1">
      <c r="A125" s="249" t="s">
        <v>56</v>
      </c>
      <c r="B125" s="250"/>
      <c r="C125" s="250"/>
      <c r="D125" s="251"/>
      <c r="E125" s="2"/>
      <c r="F125" s="2"/>
      <c r="G125" s="2"/>
      <c r="H125" s="2"/>
      <c r="I125" s="2"/>
      <c r="J125" s="2"/>
      <c r="K125" s="2"/>
      <c r="L125" s="2"/>
      <c r="M125" s="2"/>
      <c r="N125" s="2"/>
      <c r="O125" s="2"/>
      <c r="P125" s="2"/>
      <c r="Q125" s="2"/>
    </row>
    <row r="126" spans="1:17" ht="12" customHeight="1">
      <c r="A126" s="20"/>
      <c r="B126" s="20"/>
      <c r="C126" s="20"/>
      <c r="D126" s="20"/>
      <c r="E126" s="2"/>
      <c r="F126" s="2"/>
      <c r="G126" s="2"/>
      <c r="H126" s="2"/>
      <c r="I126" s="28"/>
      <c r="J126" s="2"/>
      <c r="K126" s="2"/>
      <c r="L126" s="2"/>
      <c r="M126" s="2"/>
      <c r="N126" s="2"/>
      <c r="O126" s="2"/>
      <c r="P126" s="2"/>
      <c r="Q126" s="2"/>
    </row>
    <row r="127" spans="1:17" ht="19" customHeight="1">
      <c r="A127" s="269" t="s">
        <v>57</v>
      </c>
      <c r="B127" s="270"/>
      <c r="C127" s="270"/>
      <c r="D127" s="271"/>
      <c r="E127" s="2"/>
      <c r="F127" s="2"/>
      <c r="G127" s="2"/>
      <c r="H127" s="2"/>
      <c r="I127" s="2"/>
      <c r="J127" s="2"/>
      <c r="K127" s="2"/>
      <c r="L127" s="2"/>
      <c r="M127" s="2"/>
      <c r="N127" s="2"/>
      <c r="O127" s="2"/>
      <c r="P127" s="2"/>
      <c r="Q127" s="2"/>
    </row>
    <row r="128" spans="1:17" ht="12" customHeight="1">
      <c r="A128" s="22" t="s">
        <v>58</v>
      </c>
      <c r="B128" s="22" t="s">
        <v>59</v>
      </c>
      <c r="C128" s="16" t="s">
        <v>29</v>
      </c>
      <c r="D128" s="16" t="s">
        <v>17</v>
      </c>
      <c r="E128" s="2"/>
      <c r="F128" s="2"/>
      <c r="G128" s="2"/>
      <c r="H128" s="2"/>
      <c r="I128" s="2"/>
      <c r="J128" s="2"/>
      <c r="K128" s="2"/>
      <c r="L128" s="2"/>
      <c r="M128" s="2"/>
      <c r="N128" s="2"/>
      <c r="O128" s="2"/>
      <c r="P128" s="2"/>
      <c r="Q128" s="2"/>
    </row>
    <row r="129" spans="1:17" ht="15" customHeight="1">
      <c r="A129" s="16" t="s">
        <v>1</v>
      </c>
      <c r="B129" s="65" t="s">
        <v>60</v>
      </c>
      <c r="C129" s="84">
        <v>1.6199999999999999E-2</v>
      </c>
      <c r="D129" s="78">
        <f>C129*(C45+C104+D115)</f>
        <v>0</v>
      </c>
      <c r="E129" s="2"/>
      <c r="F129" s="2"/>
      <c r="G129" s="2"/>
      <c r="H129" s="2"/>
      <c r="I129" s="2"/>
      <c r="J129" s="2"/>
      <c r="K129" s="2"/>
      <c r="L129" s="2"/>
      <c r="M129" s="2"/>
      <c r="N129" s="2"/>
      <c r="O129" s="2"/>
      <c r="P129" s="2"/>
      <c r="Q129" s="2"/>
    </row>
    <row r="130" spans="1:17" ht="12" customHeight="1">
      <c r="A130" s="16" t="s">
        <v>3</v>
      </c>
      <c r="B130" s="65" t="s">
        <v>61</v>
      </c>
      <c r="C130" s="84">
        <f>(1/30)/12</f>
        <v>2.7777777777777779E-3</v>
      </c>
      <c r="D130" s="78">
        <f>C130*(C45+C104+D115)</f>
        <v>0</v>
      </c>
      <c r="E130" s="30"/>
      <c r="F130" s="2"/>
      <c r="G130" s="29"/>
      <c r="H130" s="31"/>
      <c r="I130" s="31"/>
      <c r="J130" s="2"/>
      <c r="K130" s="2"/>
      <c r="L130" s="2"/>
      <c r="M130" s="2"/>
      <c r="N130" s="2"/>
      <c r="O130" s="2"/>
      <c r="P130" s="2"/>
      <c r="Q130" s="2"/>
    </row>
    <row r="131" spans="1:17" ht="12" customHeight="1">
      <c r="A131" s="16" t="s">
        <v>6</v>
      </c>
      <c r="B131" s="65" t="s">
        <v>224</v>
      </c>
      <c r="C131" s="153">
        <f>(0.0144*0.1*0.4509*4/12)</f>
        <v>2.1643200000000002E-4</v>
      </c>
      <c r="D131" s="78">
        <f>C131*(C45+C104+D115)</f>
        <v>0</v>
      </c>
      <c r="E131" s="2"/>
      <c r="F131" s="2"/>
      <c r="G131" s="2"/>
      <c r="H131" s="2"/>
      <c r="I131" s="2"/>
      <c r="J131" s="2"/>
      <c r="K131" s="2"/>
      <c r="L131" s="2"/>
      <c r="M131" s="2"/>
      <c r="N131" s="2"/>
      <c r="O131" s="2"/>
      <c r="P131" s="2"/>
      <c r="Q131" s="2"/>
    </row>
    <row r="132" spans="1:17" ht="12" customHeight="1">
      <c r="A132" s="16" t="s">
        <v>8</v>
      </c>
      <c r="B132" s="65" t="s">
        <v>62</v>
      </c>
      <c r="C132" s="84">
        <f>(0.0178*0.1*0.4509*4/12)</f>
        <v>2.6753400000000004E-4</v>
      </c>
      <c r="D132" s="78">
        <f>C132*(C45+C104+D115)</f>
        <v>0</v>
      </c>
      <c r="E132" s="2"/>
      <c r="F132" s="2"/>
      <c r="G132" s="2"/>
      <c r="H132" s="17"/>
      <c r="I132" s="2"/>
      <c r="J132" s="2"/>
      <c r="K132" s="2"/>
      <c r="L132" s="2"/>
      <c r="M132" s="2"/>
      <c r="N132" s="2"/>
      <c r="O132" s="2"/>
      <c r="P132" s="2"/>
      <c r="Q132" s="2"/>
    </row>
    <row r="133" spans="1:17" ht="12" customHeight="1">
      <c r="A133" s="16" t="s">
        <v>21</v>
      </c>
      <c r="B133" s="65" t="s">
        <v>225</v>
      </c>
      <c r="C133" s="130">
        <f>0.1111*0.528*0.05</f>
        <v>2.9330400000000005E-3</v>
      </c>
      <c r="D133" s="206">
        <f>C133*(D55+D56+D73+C90+C91)</f>
        <v>0</v>
      </c>
      <c r="E133" s="2"/>
      <c r="F133" s="2"/>
      <c r="G133" s="2"/>
      <c r="H133" s="30"/>
      <c r="I133" s="2"/>
      <c r="J133" s="2"/>
      <c r="K133" s="2"/>
      <c r="L133" s="2"/>
      <c r="M133" s="2"/>
      <c r="N133" s="2"/>
      <c r="O133" s="2"/>
      <c r="P133" s="2"/>
      <c r="Q133" s="2"/>
    </row>
    <row r="134" spans="1:17" ht="12" customHeight="1">
      <c r="A134" s="16" t="s">
        <v>23</v>
      </c>
      <c r="B134" s="21" t="s">
        <v>63</v>
      </c>
      <c r="C134" s="130">
        <v>0</v>
      </c>
      <c r="D134" s="206">
        <f>C134*C26</f>
        <v>0</v>
      </c>
      <c r="E134" s="2"/>
      <c r="F134" s="2"/>
      <c r="G134" s="2"/>
      <c r="I134" s="2"/>
      <c r="J134" s="2"/>
      <c r="K134" s="2"/>
      <c r="L134" s="2"/>
      <c r="M134" s="2"/>
      <c r="N134" s="2"/>
      <c r="O134" s="2"/>
      <c r="P134" s="2"/>
      <c r="Q134" s="2"/>
    </row>
    <row r="135" spans="1:17" ht="12" customHeight="1">
      <c r="A135" s="252" t="s">
        <v>127</v>
      </c>
      <c r="B135" s="317"/>
      <c r="C135" s="119">
        <f>SUM(C129:C134)</f>
        <v>2.2394783777777778E-2</v>
      </c>
      <c r="D135" s="122">
        <f>SUM(D129:D134)</f>
        <v>0</v>
      </c>
      <c r="E135" s="2"/>
      <c r="F135" s="2"/>
      <c r="G135" s="2"/>
      <c r="H135" s="30"/>
      <c r="I135" s="2"/>
      <c r="J135" s="2"/>
      <c r="K135" s="2"/>
      <c r="L135" s="2"/>
      <c r="M135" s="2"/>
      <c r="N135" s="2"/>
      <c r="O135" s="2"/>
      <c r="P135" s="2"/>
      <c r="Q135" s="2"/>
    </row>
    <row r="136" spans="1:17" ht="12" customHeight="1">
      <c r="A136" s="20"/>
      <c r="B136" s="20"/>
      <c r="C136" s="20"/>
      <c r="D136" s="2"/>
      <c r="E136" s="2"/>
      <c r="F136" s="2"/>
      <c r="G136" s="28"/>
      <c r="H136" s="2"/>
      <c r="I136" s="2"/>
      <c r="J136" s="2"/>
      <c r="K136" s="2"/>
      <c r="L136" s="2"/>
      <c r="M136" s="2"/>
      <c r="N136" s="2"/>
      <c r="O136" s="2"/>
      <c r="P136" s="2"/>
      <c r="Q136" s="2"/>
    </row>
    <row r="137" spans="1:17" ht="12" customHeight="1">
      <c r="A137" s="99" t="s">
        <v>129</v>
      </c>
      <c r="B137" s="99"/>
      <c r="C137" s="99"/>
      <c r="D137" s="99"/>
      <c r="E137" s="102"/>
      <c r="F137" s="102"/>
      <c r="G137" s="102"/>
      <c r="H137" s="151"/>
      <c r="I137" s="2"/>
      <c r="J137" s="2"/>
      <c r="K137" s="2"/>
      <c r="L137" s="2"/>
      <c r="M137" s="2"/>
      <c r="N137" s="2"/>
      <c r="O137" s="2"/>
      <c r="P137" s="2"/>
      <c r="Q137" s="2"/>
    </row>
    <row r="138" spans="1:17" ht="14.5" customHeight="1">
      <c r="A138" s="247" t="s">
        <v>155</v>
      </c>
      <c r="B138" s="247"/>
      <c r="C138" s="247"/>
      <c r="D138" s="247"/>
      <c r="E138" s="104"/>
      <c r="F138" s="104"/>
      <c r="G138" s="104"/>
      <c r="H138" s="104"/>
      <c r="I138" s="104"/>
      <c r="J138" s="104"/>
      <c r="K138" s="104"/>
      <c r="L138" s="2"/>
      <c r="M138" s="2"/>
      <c r="N138" s="2"/>
      <c r="O138" s="2"/>
      <c r="P138" s="2"/>
      <c r="Q138" s="2"/>
    </row>
    <row r="139" spans="1:17" ht="63.5" customHeight="1">
      <c r="A139" s="291" t="s">
        <v>240</v>
      </c>
      <c r="B139" s="291"/>
      <c r="C139" s="291"/>
      <c r="D139" s="291"/>
      <c r="E139" s="107"/>
      <c r="F139" s="107"/>
      <c r="G139" s="107"/>
      <c r="H139" s="107"/>
      <c r="I139" s="107"/>
      <c r="J139" s="107"/>
      <c r="K139" s="107"/>
      <c r="L139" s="2"/>
      <c r="M139" s="2"/>
      <c r="N139" s="2"/>
      <c r="O139" s="2"/>
      <c r="P139" s="2"/>
      <c r="Q139" s="2"/>
    </row>
    <row r="140" spans="1:17" ht="43.5" customHeight="1">
      <c r="A140" s="291" t="s">
        <v>239</v>
      </c>
      <c r="B140" s="247"/>
      <c r="C140" s="247"/>
      <c r="D140" s="247"/>
      <c r="E140" s="104"/>
      <c r="F140" s="104"/>
      <c r="G140" s="104"/>
      <c r="H140" s="104"/>
      <c r="I140" s="104"/>
      <c r="J140" s="104"/>
      <c r="K140" s="104"/>
      <c r="L140" s="2"/>
      <c r="M140" s="2"/>
      <c r="N140" s="2"/>
      <c r="O140" s="2"/>
      <c r="P140" s="2"/>
      <c r="Q140" s="2"/>
    </row>
    <row r="141" spans="1:17" ht="57.5" customHeight="1">
      <c r="A141" s="247" t="s">
        <v>178</v>
      </c>
      <c r="B141" s="247"/>
      <c r="C141" s="247"/>
      <c r="D141" s="247"/>
      <c r="E141" s="104"/>
      <c r="F141" s="104"/>
      <c r="G141" s="104"/>
      <c r="H141" s="104"/>
      <c r="I141" s="104"/>
      <c r="J141" s="104"/>
      <c r="K141" s="104"/>
      <c r="L141" s="2"/>
      <c r="M141" s="2"/>
      <c r="N141" s="2"/>
      <c r="O141" s="2"/>
      <c r="P141" s="2"/>
      <c r="Q141" s="2"/>
    </row>
    <row r="142" spans="1:17" ht="106.5" customHeight="1">
      <c r="A142" s="247" t="s">
        <v>238</v>
      </c>
      <c r="B142" s="247"/>
      <c r="C142" s="247"/>
      <c r="D142" s="247"/>
      <c r="E142" s="104"/>
      <c r="F142" s="104"/>
      <c r="G142" s="104"/>
      <c r="H142" s="104"/>
      <c r="I142" s="104"/>
      <c r="J142" s="104"/>
      <c r="K142" s="104"/>
      <c r="L142" s="2"/>
      <c r="M142" s="2"/>
      <c r="N142" s="2"/>
      <c r="O142" s="2"/>
      <c r="P142" s="2"/>
      <c r="Q142" s="2"/>
    </row>
    <row r="143" spans="1:17" ht="12" customHeight="1">
      <c r="A143" s="106"/>
      <c r="B143" s="106"/>
      <c r="C143" s="106"/>
      <c r="D143" s="106"/>
      <c r="E143" s="104"/>
      <c r="F143" s="104"/>
      <c r="G143" s="104"/>
      <c r="H143" s="104"/>
      <c r="I143" s="104"/>
      <c r="J143" s="104"/>
      <c r="K143" s="104"/>
      <c r="L143" s="2"/>
      <c r="M143" s="2"/>
      <c r="N143" s="2"/>
      <c r="O143" s="2"/>
      <c r="P143" s="2"/>
      <c r="Q143" s="2"/>
    </row>
    <row r="144" spans="1:17" ht="12" customHeight="1">
      <c r="A144" s="269" t="s">
        <v>64</v>
      </c>
      <c r="B144" s="270"/>
      <c r="C144" s="270"/>
      <c r="D144" s="271"/>
      <c r="E144" s="2"/>
      <c r="F144" s="2"/>
      <c r="G144" s="2"/>
      <c r="H144" s="2"/>
      <c r="I144" s="2"/>
      <c r="J144" s="2"/>
      <c r="K144" s="2"/>
      <c r="L144" s="2"/>
      <c r="M144" s="2"/>
      <c r="N144" s="2"/>
      <c r="O144" s="2"/>
      <c r="P144" s="2"/>
      <c r="Q144" s="2"/>
    </row>
    <row r="145" spans="1:17" ht="12" customHeight="1">
      <c r="A145" s="22" t="s">
        <v>65</v>
      </c>
      <c r="B145" s="22" t="s">
        <v>66</v>
      </c>
      <c r="C145" s="16" t="s">
        <v>29</v>
      </c>
      <c r="D145" s="16" t="s">
        <v>17</v>
      </c>
      <c r="E145" s="2"/>
      <c r="F145" s="2"/>
      <c r="G145" s="2"/>
      <c r="H145" s="29"/>
      <c r="I145" s="2"/>
      <c r="J145" s="2"/>
      <c r="K145" s="2"/>
      <c r="L145" s="2"/>
      <c r="M145" s="2"/>
      <c r="N145" s="2"/>
      <c r="O145" s="2"/>
      <c r="P145" s="2"/>
      <c r="Q145" s="2"/>
    </row>
    <row r="146" spans="1:17" ht="12" customHeight="1">
      <c r="A146" s="16" t="s">
        <v>1</v>
      </c>
      <c r="B146" s="21" t="s">
        <v>67</v>
      </c>
      <c r="C146" s="33">
        <v>0</v>
      </c>
      <c r="D146" s="26">
        <f>C146*C26</f>
        <v>0</v>
      </c>
      <c r="E146" s="2"/>
      <c r="F146" s="2"/>
      <c r="G146" s="2"/>
      <c r="H146" s="27"/>
      <c r="I146" s="2"/>
      <c r="J146" s="2"/>
      <c r="K146" s="2"/>
      <c r="L146" s="2"/>
      <c r="M146" s="2"/>
      <c r="N146" s="2"/>
      <c r="O146" s="2"/>
      <c r="P146" s="2"/>
      <c r="Q146" s="2"/>
    </row>
    <row r="147" spans="1:17" ht="12" customHeight="1">
      <c r="A147" s="252" t="s">
        <v>45</v>
      </c>
      <c r="B147" s="272"/>
      <c r="C147" s="267"/>
      <c r="D147" s="117">
        <f>D146</f>
        <v>0</v>
      </c>
      <c r="E147" s="2"/>
      <c r="F147" s="2"/>
      <c r="G147" s="2"/>
      <c r="H147" s="2"/>
      <c r="I147" s="2"/>
      <c r="J147" s="2"/>
      <c r="K147" s="2"/>
      <c r="L147" s="2"/>
      <c r="M147" s="2"/>
      <c r="N147" s="2"/>
      <c r="O147" s="2"/>
      <c r="P147" s="2"/>
      <c r="Q147" s="2"/>
    </row>
    <row r="148" spans="1:17" ht="12" customHeight="1">
      <c r="A148" s="2"/>
      <c r="B148" s="2"/>
      <c r="C148" s="9"/>
      <c r="D148" s="2"/>
      <c r="E148" s="2"/>
      <c r="F148" s="2"/>
      <c r="G148" s="2"/>
      <c r="H148" s="2"/>
      <c r="I148" s="2"/>
      <c r="J148" s="2"/>
      <c r="K148" s="2"/>
      <c r="L148" s="2"/>
      <c r="M148" s="2"/>
      <c r="N148" s="2"/>
      <c r="O148" s="2"/>
      <c r="P148" s="2"/>
      <c r="Q148" s="2"/>
    </row>
    <row r="149" spans="1:17" ht="12" customHeight="1">
      <c r="A149" s="269" t="s">
        <v>68</v>
      </c>
      <c r="B149" s="270"/>
      <c r="C149" s="271"/>
      <c r="D149" s="34"/>
      <c r="E149" s="2"/>
      <c r="F149" s="2"/>
      <c r="G149" s="2"/>
      <c r="H149" s="2"/>
      <c r="I149" s="2"/>
      <c r="J149" s="2"/>
      <c r="K149" s="2"/>
      <c r="L149" s="2"/>
      <c r="M149" s="2"/>
      <c r="N149" s="2"/>
      <c r="O149" s="2"/>
      <c r="P149" s="2"/>
      <c r="Q149" s="2"/>
    </row>
    <row r="150" spans="1:17" ht="12" customHeight="1">
      <c r="A150" s="22">
        <v>4</v>
      </c>
      <c r="B150" s="22" t="s">
        <v>69</v>
      </c>
      <c r="C150" s="16" t="s">
        <v>17</v>
      </c>
      <c r="D150" s="2"/>
      <c r="E150" s="2"/>
      <c r="F150" s="2"/>
      <c r="G150" s="2"/>
      <c r="H150" s="2"/>
      <c r="I150" s="2"/>
      <c r="J150" s="2"/>
      <c r="K150" s="2"/>
      <c r="L150" s="2"/>
      <c r="M150" s="2"/>
      <c r="N150" s="2"/>
      <c r="O150" s="2"/>
      <c r="P150" s="2"/>
      <c r="Q150" s="2"/>
    </row>
    <row r="151" spans="1:17" ht="12" customHeight="1">
      <c r="A151" s="21" t="s">
        <v>58</v>
      </c>
      <c r="B151" s="21" t="s">
        <v>59</v>
      </c>
      <c r="C151" s="78">
        <f>D135</f>
        <v>0</v>
      </c>
      <c r="D151" s="2"/>
      <c r="E151" s="2"/>
      <c r="F151" s="2"/>
      <c r="G151" s="27"/>
      <c r="H151" s="2"/>
      <c r="I151" s="2"/>
      <c r="J151" s="2"/>
      <c r="K151" s="2"/>
      <c r="L151" s="2"/>
      <c r="M151" s="2"/>
      <c r="N151" s="2"/>
      <c r="O151" s="2"/>
      <c r="P151" s="2"/>
      <c r="Q151" s="2"/>
    </row>
    <row r="152" spans="1:17" ht="12" customHeight="1">
      <c r="A152" s="21" t="s">
        <v>65</v>
      </c>
      <c r="B152" s="21" t="s">
        <v>66</v>
      </c>
      <c r="C152" s="78">
        <f>D147</f>
        <v>0</v>
      </c>
      <c r="D152" s="2"/>
      <c r="E152" s="2"/>
      <c r="F152" s="2"/>
      <c r="G152" s="2"/>
      <c r="H152" s="2"/>
      <c r="I152" s="2"/>
      <c r="J152" s="2"/>
      <c r="K152" s="2"/>
      <c r="L152" s="2"/>
      <c r="M152" s="2"/>
      <c r="N152" s="2"/>
      <c r="O152" s="2"/>
      <c r="P152" s="2"/>
      <c r="Q152" s="2"/>
    </row>
    <row r="153" spans="1:17" ht="12" customHeight="1">
      <c r="A153" s="252" t="s">
        <v>127</v>
      </c>
      <c r="B153" s="267"/>
      <c r="C153" s="205">
        <f>SUM(C151:C152)</f>
        <v>0</v>
      </c>
      <c r="D153" s="2"/>
      <c r="E153" s="2"/>
      <c r="F153" s="2"/>
      <c r="G153" s="2"/>
      <c r="H153" s="2"/>
      <c r="I153" s="2"/>
      <c r="J153" s="2"/>
      <c r="K153" s="2"/>
      <c r="L153" s="2"/>
      <c r="M153" s="2"/>
      <c r="N153" s="2"/>
      <c r="O153" s="2"/>
      <c r="P153" s="2"/>
      <c r="Q153" s="2"/>
    </row>
    <row r="154" spans="1:17" ht="19" customHeight="1">
      <c r="A154" s="2"/>
      <c r="B154" s="2"/>
      <c r="C154" s="9"/>
      <c r="D154" s="2"/>
      <c r="E154" s="2"/>
      <c r="F154" s="2"/>
      <c r="G154" s="2"/>
      <c r="H154" s="2"/>
      <c r="I154" s="2"/>
      <c r="J154" s="2"/>
      <c r="K154" s="2"/>
      <c r="L154" s="2"/>
      <c r="M154" s="2"/>
      <c r="N154" s="2"/>
      <c r="O154" s="2"/>
      <c r="P154" s="2"/>
      <c r="Q154" s="2"/>
    </row>
    <row r="155" spans="1:17" ht="12" customHeight="1">
      <c r="A155" s="249" t="s">
        <v>70</v>
      </c>
      <c r="B155" s="250"/>
      <c r="C155" s="251"/>
      <c r="D155" s="2"/>
      <c r="E155" s="2"/>
      <c r="F155" s="2"/>
      <c r="G155" s="2"/>
      <c r="H155" s="2"/>
      <c r="I155" s="2"/>
      <c r="J155" s="2"/>
      <c r="K155" s="2"/>
      <c r="L155" s="2"/>
      <c r="M155" s="2"/>
      <c r="N155" s="2"/>
      <c r="O155" s="2"/>
      <c r="P155" s="2"/>
      <c r="Q155" s="2"/>
    </row>
    <row r="156" spans="1:17" ht="12" customHeight="1">
      <c r="A156" s="2"/>
      <c r="B156" s="2"/>
      <c r="C156" s="2"/>
      <c r="D156" s="2"/>
      <c r="E156" s="2"/>
      <c r="F156" s="2"/>
      <c r="G156" s="2"/>
      <c r="H156" s="2"/>
      <c r="I156" s="2"/>
      <c r="J156" s="2"/>
      <c r="K156" s="2"/>
      <c r="L156" s="2"/>
      <c r="M156" s="2"/>
      <c r="N156" s="2"/>
      <c r="O156" s="2"/>
      <c r="P156" s="2"/>
      <c r="Q156" s="2"/>
    </row>
    <row r="157" spans="1:17" ht="12" customHeight="1">
      <c r="A157" s="69">
        <v>5</v>
      </c>
      <c r="B157" s="70" t="s">
        <v>71</v>
      </c>
      <c r="C157" s="69" t="s">
        <v>17</v>
      </c>
      <c r="D157" s="2"/>
      <c r="E157" s="2"/>
      <c r="F157" s="2"/>
      <c r="G157" s="2"/>
      <c r="H157" s="2"/>
      <c r="I157" s="2"/>
      <c r="J157" s="2"/>
      <c r="K157" s="2"/>
      <c r="L157" s="2"/>
      <c r="M157" s="2"/>
      <c r="N157" s="2"/>
      <c r="O157" s="2"/>
      <c r="P157" s="2"/>
      <c r="Q157" s="2"/>
    </row>
    <row r="158" spans="1:17" ht="12" customHeight="1">
      <c r="A158" s="14" t="s">
        <v>1</v>
      </c>
      <c r="B158" s="110" t="s">
        <v>72</v>
      </c>
      <c r="C158" s="201">
        <f>UNIFORMES!G17</f>
        <v>0</v>
      </c>
      <c r="D158" s="2"/>
      <c r="E158" s="2"/>
      <c r="F158" s="2"/>
      <c r="G158" s="2"/>
      <c r="H158" s="2"/>
      <c r="I158" s="2"/>
      <c r="J158" s="2"/>
      <c r="K158" s="2"/>
      <c r="L158" s="2"/>
      <c r="M158" s="2"/>
      <c r="N158" s="2"/>
      <c r="O158" s="2"/>
      <c r="P158" s="2"/>
      <c r="Q158" s="2"/>
    </row>
    <row r="159" spans="1:17" ht="12" customHeight="1">
      <c r="A159" s="14" t="s">
        <v>3</v>
      </c>
      <c r="B159" s="110" t="s">
        <v>73</v>
      </c>
      <c r="C159" s="201">
        <v>0</v>
      </c>
      <c r="D159" s="2"/>
      <c r="E159" s="2"/>
      <c r="F159" s="2"/>
      <c r="G159" s="2"/>
      <c r="H159" s="2"/>
      <c r="I159" s="2"/>
      <c r="J159" s="2"/>
      <c r="K159" s="2"/>
      <c r="L159" s="2"/>
      <c r="M159" s="2"/>
      <c r="N159" s="2"/>
      <c r="O159" s="2"/>
      <c r="P159" s="2"/>
      <c r="Q159" s="2"/>
    </row>
    <row r="160" spans="1:17" ht="12" customHeight="1">
      <c r="A160" s="14" t="s">
        <v>6</v>
      </c>
      <c r="B160" s="110" t="s">
        <v>182</v>
      </c>
      <c r="C160" s="202">
        <v>0</v>
      </c>
      <c r="D160" s="2"/>
      <c r="E160" s="2"/>
      <c r="F160" s="2"/>
      <c r="G160" s="2"/>
      <c r="H160" s="2"/>
      <c r="I160" s="2"/>
      <c r="J160" s="2"/>
      <c r="K160" s="2"/>
      <c r="L160" s="2"/>
      <c r="M160" s="2"/>
      <c r="N160" s="2"/>
      <c r="O160" s="2"/>
      <c r="P160" s="2"/>
      <c r="Q160" s="2"/>
    </row>
    <row r="161" spans="1:17" ht="12" customHeight="1">
      <c r="A161" s="112" t="s">
        <v>8</v>
      </c>
      <c r="B161" s="110" t="s">
        <v>24</v>
      </c>
      <c r="C161" s="201"/>
      <c r="D161" s="2"/>
      <c r="E161" s="2"/>
      <c r="F161" s="2"/>
      <c r="G161" s="2"/>
      <c r="H161" s="2"/>
      <c r="I161" s="2"/>
      <c r="J161" s="2"/>
      <c r="K161" s="2"/>
      <c r="L161" s="2"/>
      <c r="M161" s="2"/>
      <c r="N161" s="2"/>
      <c r="O161" s="2"/>
      <c r="P161" s="2"/>
      <c r="Q161" s="2"/>
    </row>
    <row r="162" spans="1:17" ht="12" customHeight="1">
      <c r="A162" s="112" t="s">
        <v>21</v>
      </c>
      <c r="B162" s="110" t="s">
        <v>74</v>
      </c>
      <c r="C162" s="201"/>
      <c r="D162" s="2"/>
      <c r="E162" s="2"/>
      <c r="F162" s="2"/>
      <c r="G162" s="2"/>
      <c r="H162" s="2"/>
      <c r="I162" s="2"/>
      <c r="J162" s="2"/>
      <c r="K162" s="2"/>
      <c r="L162" s="2"/>
      <c r="M162" s="2"/>
      <c r="N162" s="2"/>
      <c r="O162" s="2"/>
      <c r="P162" s="2"/>
      <c r="Q162" s="2"/>
    </row>
    <row r="163" spans="1:17" ht="12" customHeight="1">
      <c r="A163" s="112" t="s">
        <v>23</v>
      </c>
      <c r="B163" s="110" t="s">
        <v>74</v>
      </c>
      <c r="C163" s="203"/>
      <c r="D163" s="2"/>
      <c r="E163" s="2"/>
      <c r="F163" s="2"/>
      <c r="G163" s="2"/>
      <c r="H163" s="2"/>
      <c r="I163" s="2"/>
      <c r="J163" s="2"/>
      <c r="K163" s="2"/>
      <c r="L163" s="2"/>
      <c r="M163" s="2"/>
      <c r="N163" s="2"/>
      <c r="O163" s="2"/>
      <c r="P163" s="2"/>
      <c r="Q163" s="2"/>
    </row>
    <row r="164" spans="1:17" ht="12" customHeight="1">
      <c r="A164" s="281" t="s">
        <v>216</v>
      </c>
      <c r="B164" s="254"/>
      <c r="C164" s="204">
        <f>SUM(C158:C163)</f>
        <v>0</v>
      </c>
      <c r="D164" s="20"/>
      <c r="E164" s="2"/>
      <c r="F164" s="2"/>
      <c r="G164" s="2"/>
      <c r="H164" s="2"/>
      <c r="I164" s="2"/>
      <c r="J164" s="2"/>
      <c r="K164" s="2"/>
      <c r="L164" s="2"/>
      <c r="M164" s="2"/>
      <c r="N164" s="2"/>
      <c r="O164" s="2"/>
      <c r="P164" s="2"/>
      <c r="Q164" s="2"/>
    </row>
    <row r="165" spans="1:17" ht="12" customHeight="1">
      <c r="A165" s="311"/>
      <c r="B165" s="312"/>
      <c r="C165" s="312"/>
      <c r="D165" s="2"/>
      <c r="E165" s="2"/>
      <c r="F165" s="2"/>
      <c r="G165" s="2"/>
      <c r="H165" s="2"/>
      <c r="I165" s="2"/>
      <c r="J165" s="2"/>
      <c r="K165" s="2"/>
      <c r="L165" s="2"/>
      <c r="M165" s="2"/>
      <c r="N165" s="2"/>
      <c r="O165" s="2"/>
      <c r="P165" s="2"/>
      <c r="Q165" s="2"/>
    </row>
    <row r="166" spans="1:17" ht="19" customHeight="1">
      <c r="A166" s="248" t="s">
        <v>129</v>
      </c>
      <c r="B166" s="248"/>
      <c r="C166" s="248"/>
      <c r="D166" s="248"/>
      <c r="E166" s="248"/>
      <c r="F166" s="248"/>
      <c r="G166" s="248"/>
      <c r="H166" s="248"/>
      <c r="I166" s="2"/>
      <c r="J166" s="2"/>
      <c r="K166" s="2"/>
      <c r="L166" s="2"/>
      <c r="M166" s="2"/>
      <c r="N166" s="2"/>
      <c r="O166" s="2"/>
      <c r="P166" s="2"/>
      <c r="Q166" s="2"/>
    </row>
    <row r="167" spans="1:17" ht="24" customHeight="1">
      <c r="A167" s="247" t="s">
        <v>272</v>
      </c>
      <c r="B167" s="247"/>
      <c r="C167" s="247"/>
      <c r="D167" s="247"/>
      <c r="E167" s="108"/>
      <c r="F167" s="108"/>
      <c r="G167" s="108"/>
      <c r="H167" s="108"/>
      <c r="I167" s="2"/>
      <c r="J167" s="2"/>
      <c r="K167" s="2"/>
      <c r="L167" s="2"/>
      <c r="M167" s="2"/>
      <c r="N167" s="2"/>
      <c r="O167" s="2"/>
      <c r="P167" s="2"/>
      <c r="Q167" s="2"/>
    </row>
    <row r="168" spans="1:17" ht="13.5" customHeight="1">
      <c r="A168" s="247" t="s">
        <v>156</v>
      </c>
      <c r="B168" s="247"/>
      <c r="C168" s="247"/>
      <c r="D168" s="98"/>
      <c r="E168" s="108"/>
      <c r="F168" s="108"/>
      <c r="G168" s="108"/>
      <c r="H168" s="108"/>
      <c r="I168" s="2"/>
      <c r="J168" s="2"/>
      <c r="K168" s="2"/>
      <c r="L168" s="2"/>
      <c r="M168" s="2"/>
      <c r="N168" s="2"/>
      <c r="O168" s="2"/>
      <c r="P168" s="2"/>
      <c r="Q168" s="2"/>
    </row>
    <row r="169" spans="1:17" ht="27" customHeight="1">
      <c r="A169" s="247" t="s">
        <v>157</v>
      </c>
      <c r="B169" s="247"/>
      <c r="C169" s="247"/>
      <c r="D169" s="247"/>
      <c r="E169" s="108"/>
      <c r="F169" s="108"/>
      <c r="G169" s="108"/>
      <c r="H169" s="108"/>
      <c r="I169" s="2"/>
      <c r="J169" s="2"/>
      <c r="K169" s="2"/>
      <c r="L169" s="2"/>
      <c r="M169" s="2"/>
      <c r="N169" s="2"/>
      <c r="O169" s="2"/>
      <c r="P169" s="2"/>
      <c r="Q169" s="2"/>
    </row>
    <row r="170" spans="1:17" ht="12" customHeight="1">
      <c r="A170" s="98"/>
      <c r="B170" s="98"/>
      <c r="C170" s="98"/>
      <c r="D170" s="98"/>
      <c r="E170" s="108"/>
      <c r="F170" s="108"/>
      <c r="G170" s="108"/>
      <c r="H170" s="108"/>
      <c r="I170" s="2"/>
      <c r="J170" s="2"/>
      <c r="K170" s="2"/>
      <c r="L170" s="2"/>
      <c r="M170" s="2"/>
      <c r="N170" s="2"/>
      <c r="O170" s="2"/>
      <c r="P170" s="2"/>
      <c r="Q170" s="2"/>
    </row>
    <row r="171" spans="1:17" ht="12" customHeight="1">
      <c r="A171" s="249" t="s">
        <v>75</v>
      </c>
      <c r="B171" s="250"/>
      <c r="C171" s="250"/>
      <c r="D171" s="251"/>
      <c r="E171" s="2"/>
      <c r="F171" s="2"/>
      <c r="G171" s="2"/>
      <c r="H171" s="2"/>
      <c r="I171" s="2"/>
      <c r="J171" s="2"/>
      <c r="K171" s="2"/>
      <c r="L171" s="2"/>
      <c r="M171" s="2"/>
      <c r="N171" s="2"/>
      <c r="O171" s="2"/>
      <c r="P171" s="2"/>
      <c r="Q171" s="2"/>
    </row>
    <row r="172" spans="1:17" ht="12" customHeight="1">
      <c r="A172" s="2"/>
      <c r="B172" s="2"/>
      <c r="C172" s="9"/>
      <c r="D172" s="2"/>
      <c r="E172" s="2"/>
      <c r="F172" s="2"/>
      <c r="G172" s="2"/>
      <c r="H172" s="2"/>
      <c r="I172" s="2"/>
      <c r="J172" s="2"/>
      <c r="K172" s="2"/>
      <c r="L172" s="2"/>
      <c r="M172" s="2"/>
      <c r="N172" s="2"/>
      <c r="O172" s="2"/>
      <c r="P172" s="2"/>
      <c r="Q172" s="2"/>
    </row>
    <row r="173" spans="1:17" ht="12" customHeight="1">
      <c r="A173" s="16">
        <v>6</v>
      </c>
      <c r="B173" s="22" t="s">
        <v>76</v>
      </c>
      <c r="C173" s="16" t="s">
        <v>29</v>
      </c>
      <c r="D173" s="16" t="s">
        <v>17</v>
      </c>
      <c r="E173" s="2"/>
      <c r="F173" s="2"/>
      <c r="G173" s="2"/>
      <c r="H173" s="2"/>
      <c r="I173" s="2"/>
      <c r="J173" s="2"/>
      <c r="K173" s="2"/>
      <c r="L173" s="2"/>
      <c r="M173" s="2"/>
      <c r="N173" s="2"/>
      <c r="O173" s="2"/>
      <c r="P173" s="2"/>
      <c r="Q173" s="2"/>
    </row>
    <row r="174" spans="1:17" ht="19" customHeight="1">
      <c r="A174" s="24" t="s">
        <v>1</v>
      </c>
      <c r="B174" s="21" t="s">
        <v>77</v>
      </c>
      <c r="C174" s="125">
        <v>0.05</v>
      </c>
      <c r="D174" s="80">
        <f>(C45+C104+D115+C153+C164)*C174</f>
        <v>0</v>
      </c>
      <c r="E174" s="2"/>
      <c r="F174" s="2"/>
      <c r="G174" s="2"/>
      <c r="H174" s="2"/>
      <c r="I174" s="2"/>
      <c r="J174" s="2"/>
      <c r="K174" s="2"/>
      <c r="L174" s="2"/>
      <c r="M174" s="2"/>
      <c r="N174" s="2"/>
      <c r="O174" s="2"/>
      <c r="P174" s="2"/>
      <c r="Q174" s="2"/>
    </row>
    <row r="175" spans="1:17" ht="12" customHeight="1">
      <c r="A175" s="24" t="s">
        <v>3</v>
      </c>
      <c r="B175" s="21" t="s">
        <v>78</v>
      </c>
      <c r="C175" s="125">
        <v>0.1</v>
      </c>
      <c r="D175" s="80">
        <f>(C198+C199+C200+C201+C202)*C175</f>
        <v>0</v>
      </c>
      <c r="E175" s="2"/>
      <c r="F175" s="2"/>
      <c r="G175" s="2"/>
      <c r="H175" s="2"/>
      <c r="I175" s="2"/>
      <c r="J175" s="2"/>
      <c r="K175" s="2"/>
      <c r="L175" s="2"/>
      <c r="M175" s="2"/>
      <c r="N175" s="2"/>
      <c r="O175" s="2"/>
      <c r="P175" s="2"/>
      <c r="Q175" s="2"/>
    </row>
    <row r="176" spans="1:17" ht="19" customHeight="1">
      <c r="A176" s="308" t="s">
        <v>6</v>
      </c>
      <c r="B176" s="21" t="s">
        <v>79</v>
      </c>
      <c r="C176" s="125" t="s">
        <v>80</v>
      </c>
      <c r="D176" s="120">
        <v>0</v>
      </c>
      <c r="E176" s="2"/>
      <c r="F176" s="2"/>
      <c r="G176" s="2"/>
      <c r="H176" s="2"/>
      <c r="I176" s="2"/>
      <c r="J176" s="2"/>
      <c r="K176" s="2"/>
      <c r="L176" s="2"/>
      <c r="M176" s="2"/>
      <c r="N176" s="2"/>
      <c r="O176" s="2"/>
      <c r="P176" s="2"/>
      <c r="Q176" s="2"/>
    </row>
    <row r="177" spans="1:17" ht="12" customHeight="1">
      <c r="A177" s="309"/>
      <c r="B177" s="21" t="s">
        <v>81</v>
      </c>
      <c r="C177" s="125">
        <v>1.6500000000000001E-2</v>
      </c>
      <c r="D177" s="121">
        <f>((C203+D174+D175)/D187)*C177</f>
        <v>0</v>
      </c>
      <c r="E177" s="2"/>
      <c r="F177" s="2"/>
      <c r="G177" s="2"/>
      <c r="H177" s="2"/>
      <c r="I177" s="2"/>
      <c r="J177" s="2"/>
      <c r="K177" s="2"/>
      <c r="L177" s="2"/>
      <c r="M177" s="2"/>
      <c r="N177" s="2"/>
      <c r="O177" s="2"/>
      <c r="P177" s="2"/>
      <c r="Q177" s="2"/>
    </row>
    <row r="178" spans="1:17" ht="12" customHeight="1">
      <c r="A178" s="309"/>
      <c r="B178" s="21" t="s">
        <v>82</v>
      </c>
      <c r="C178" s="125">
        <v>7.5999999999999998E-2</v>
      </c>
      <c r="D178" s="121">
        <f>((C203+D174+D175)/D187)*C178</f>
        <v>0</v>
      </c>
      <c r="E178" s="2"/>
      <c r="F178" s="2"/>
      <c r="G178" s="2"/>
      <c r="H178" s="2"/>
      <c r="I178" s="2"/>
      <c r="J178" s="2"/>
      <c r="K178" s="2"/>
      <c r="L178" s="2"/>
      <c r="M178" s="2"/>
      <c r="N178" s="2"/>
      <c r="O178" s="2"/>
      <c r="P178" s="2"/>
      <c r="Q178" s="2"/>
    </row>
    <row r="179" spans="1:17" ht="12" customHeight="1">
      <c r="A179" s="309"/>
      <c r="B179" s="21" t="s">
        <v>83</v>
      </c>
      <c r="C179" s="78">
        <v>0</v>
      </c>
      <c r="D179" s="120">
        <v>0</v>
      </c>
      <c r="E179" s="2"/>
      <c r="F179" s="2"/>
      <c r="G179" s="2"/>
      <c r="H179" s="2"/>
      <c r="I179" s="2"/>
      <c r="J179" s="2"/>
      <c r="K179" s="2"/>
      <c r="L179" s="2"/>
      <c r="M179" s="2"/>
      <c r="N179" s="2"/>
      <c r="O179" s="2"/>
      <c r="P179" s="2"/>
      <c r="Q179" s="2"/>
    </row>
    <row r="180" spans="1:17" ht="12" customHeight="1">
      <c r="A180" s="310"/>
      <c r="B180" s="21" t="s">
        <v>84</v>
      </c>
      <c r="C180" s="125">
        <v>0.05</v>
      </c>
      <c r="D180" s="121">
        <f>((C203+D174+D175)/D187)*C180</f>
        <v>0</v>
      </c>
      <c r="E180" s="2"/>
      <c r="F180" s="2"/>
      <c r="G180" s="2"/>
      <c r="H180" s="2"/>
      <c r="I180" s="2"/>
      <c r="J180" s="2"/>
      <c r="K180" s="2"/>
      <c r="L180" s="2"/>
      <c r="M180" s="2"/>
      <c r="N180" s="2"/>
      <c r="O180" s="2"/>
      <c r="P180" s="2"/>
      <c r="Q180" s="2"/>
    </row>
    <row r="181" spans="1:17" ht="15" customHeight="1">
      <c r="A181" s="15"/>
      <c r="B181" s="35" t="s">
        <v>85</v>
      </c>
      <c r="C181" s="125">
        <f>SUM(C177:C180)</f>
        <v>0.14250000000000002</v>
      </c>
      <c r="D181" s="120">
        <v>0</v>
      </c>
      <c r="E181" s="27"/>
      <c r="F181" s="2"/>
      <c r="G181" s="2"/>
      <c r="H181" s="2"/>
      <c r="I181" s="2"/>
      <c r="J181" s="2"/>
      <c r="K181" s="2"/>
    </row>
    <row r="182" spans="1:17" ht="15" customHeight="1">
      <c r="A182" s="252" t="s">
        <v>162</v>
      </c>
      <c r="B182" s="253"/>
      <c r="C182" s="254"/>
      <c r="D182" s="122">
        <f>SUM(D173:D181)</f>
        <v>0</v>
      </c>
      <c r="E182" s="27"/>
      <c r="F182" s="2"/>
      <c r="G182" s="2"/>
      <c r="H182" s="2"/>
      <c r="I182" s="2"/>
      <c r="J182" s="2"/>
      <c r="K182" s="2"/>
    </row>
    <row r="183" spans="1:17" ht="15" customHeight="1">
      <c r="A183" s="109" t="s">
        <v>129</v>
      </c>
      <c r="B183" s="109"/>
      <c r="C183" s="109"/>
      <c r="D183" s="109"/>
      <c r="E183" s="109"/>
      <c r="F183" s="109"/>
      <c r="G183" s="109"/>
      <c r="H183" s="109"/>
      <c r="I183" s="109"/>
      <c r="J183" s="109"/>
      <c r="K183" s="109"/>
    </row>
    <row r="184" spans="1:17" ht="88" customHeight="1">
      <c r="A184" s="247" t="s">
        <v>160</v>
      </c>
      <c r="B184" s="247"/>
      <c r="C184" s="247"/>
      <c r="D184" s="247"/>
      <c r="E184" s="98"/>
      <c r="F184" s="98"/>
      <c r="G184" s="98"/>
      <c r="H184" s="98"/>
      <c r="I184" s="98"/>
      <c r="J184" s="98"/>
      <c r="K184" s="98"/>
    </row>
    <row r="185" spans="1:17" s="221" customFormat="1" ht="16.5" customHeight="1">
      <c r="A185" s="307" t="s">
        <v>159</v>
      </c>
      <c r="B185" s="307"/>
      <c r="C185" s="307"/>
      <c r="D185" s="307"/>
      <c r="E185" s="209"/>
      <c r="F185" s="209"/>
      <c r="G185" s="209"/>
      <c r="H185" s="209"/>
      <c r="I185" s="239"/>
      <c r="J185" s="239"/>
      <c r="K185" s="239"/>
    </row>
    <row r="186" spans="1:17" s="221" customFormat="1" ht="15" customHeight="1" thickBot="1">
      <c r="A186" s="314"/>
      <c r="B186" s="315"/>
      <c r="C186" s="315"/>
      <c r="D186" s="210"/>
      <c r="E186" s="210"/>
      <c r="F186" s="210"/>
      <c r="G186" s="222"/>
      <c r="H186" s="210"/>
      <c r="I186" s="210"/>
      <c r="J186" s="210"/>
      <c r="K186" s="210"/>
    </row>
    <row r="187" spans="1:17" ht="15" customHeight="1" thickBot="1">
      <c r="A187" s="305" t="s">
        <v>161</v>
      </c>
      <c r="B187" s="305"/>
      <c r="C187" s="306"/>
      <c r="D187" s="134">
        <f>(1-(C181))</f>
        <v>0.85749999999999993</v>
      </c>
      <c r="E187" s="2"/>
      <c r="F187" s="2"/>
      <c r="G187" s="36"/>
      <c r="H187" s="2"/>
      <c r="I187" s="2"/>
      <c r="J187" s="2"/>
      <c r="K187" s="2"/>
    </row>
    <row r="188" spans="1:17" ht="15" customHeight="1">
      <c r="A188" s="247" t="s">
        <v>165</v>
      </c>
      <c r="B188" s="247"/>
      <c r="C188" s="247"/>
      <c r="D188" s="2"/>
      <c r="E188" s="2"/>
      <c r="F188" s="2"/>
      <c r="G188" s="36"/>
      <c r="H188" s="2"/>
      <c r="I188" s="2"/>
      <c r="J188" s="2"/>
      <c r="K188" s="2"/>
    </row>
    <row r="189" spans="1:17" ht="15" customHeight="1">
      <c r="A189" s="247" t="s">
        <v>166</v>
      </c>
      <c r="B189" s="247"/>
      <c r="C189" s="247"/>
      <c r="D189" s="2"/>
      <c r="E189" s="2"/>
      <c r="F189" s="2"/>
      <c r="G189" s="36"/>
      <c r="H189" s="2"/>
      <c r="I189" s="2"/>
      <c r="J189" s="2"/>
      <c r="K189" s="2"/>
    </row>
    <row r="190" spans="1:17" ht="15" customHeight="1">
      <c r="A190" s="247" t="s">
        <v>169</v>
      </c>
      <c r="B190" s="247"/>
      <c r="C190" s="247"/>
      <c r="D190" s="2"/>
      <c r="E190" s="2"/>
      <c r="F190" s="2"/>
      <c r="G190" s="36"/>
      <c r="H190" s="2"/>
      <c r="I190" s="2"/>
      <c r="J190" s="2"/>
      <c r="K190" s="2"/>
    </row>
    <row r="191" spans="1:17" ht="15" customHeight="1">
      <c r="A191" s="247" t="s">
        <v>170</v>
      </c>
      <c r="B191" s="247"/>
      <c r="C191" s="247"/>
      <c r="D191" s="2"/>
      <c r="E191" s="2"/>
      <c r="F191" s="2"/>
      <c r="G191" s="36"/>
      <c r="H191" s="2"/>
      <c r="I191" s="2"/>
      <c r="J191" s="2"/>
      <c r="K191" s="2"/>
    </row>
    <row r="192" spans="1:17" ht="15" customHeight="1">
      <c r="A192" s="247" t="s">
        <v>171</v>
      </c>
      <c r="B192" s="247"/>
      <c r="C192" s="247"/>
      <c r="D192" s="2"/>
      <c r="E192" s="2"/>
      <c r="F192" s="2"/>
      <c r="G192" s="36"/>
      <c r="H192" s="2"/>
      <c r="I192" s="2"/>
      <c r="J192" s="2"/>
      <c r="K192" s="2"/>
    </row>
    <row r="193" spans="1:11" ht="15" customHeight="1">
      <c r="A193" s="247" t="s">
        <v>167</v>
      </c>
      <c r="B193" s="247"/>
      <c r="C193" s="247"/>
      <c r="D193" s="2"/>
      <c r="E193" s="2"/>
      <c r="F193" s="2"/>
      <c r="G193" s="36"/>
      <c r="H193" s="2"/>
      <c r="I193" s="2"/>
      <c r="J193" s="2"/>
      <c r="K193" s="2"/>
    </row>
    <row r="194" spans="1:11" ht="15" customHeight="1">
      <c r="A194" s="247" t="s">
        <v>168</v>
      </c>
      <c r="B194" s="247"/>
      <c r="C194" s="247"/>
      <c r="D194" s="2"/>
      <c r="E194" s="2"/>
      <c r="F194" s="16"/>
      <c r="G194" s="2"/>
      <c r="H194" s="2"/>
      <c r="I194" s="2"/>
      <c r="J194" s="2"/>
      <c r="K194" s="2"/>
    </row>
    <row r="195" spans="1:11" ht="15" customHeight="1">
      <c r="A195" s="249" t="s">
        <v>86</v>
      </c>
      <c r="B195" s="250"/>
      <c r="C195" s="251"/>
      <c r="D195" s="34"/>
      <c r="E195" s="2"/>
      <c r="F195" s="16"/>
      <c r="G195" s="2"/>
      <c r="H195" s="2"/>
      <c r="I195" s="2"/>
      <c r="J195" s="2"/>
      <c r="K195" s="2"/>
    </row>
    <row r="196" spans="1:11" ht="15" customHeight="1">
      <c r="A196" s="2"/>
      <c r="B196" s="2"/>
      <c r="C196" s="2"/>
      <c r="D196" s="2"/>
      <c r="E196" s="2"/>
      <c r="F196" s="16"/>
      <c r="G196" s="2"/>
      <c r="H196" s="2"/>
      <c r="I196" s="2"/>
      <c r="J196" s="2"/>
      <c r="K196" s="2"/>
    </row>
    <row r="197" spans="1:11" ht="15" customHeight="1">
      <c r="A197" s="123"/>
      <c r="B197" s="124" t="s">
        <v>87</v>
      </c>
      <c r="C197" s="124" t="s">
        <v>17</v>
      </c>
      <c r="D197" s="2"/>
      <c r="E197" s="2"/>
      <c r="F197" s="16"/>
      <c r="G197" s="2"/>
      <c r="H197" s="2"/>
      <c r="I197" s="2"/>
      <c r="J197" s="2"/>
      <c r="K197" s="2"/>
    </row>
    <row r="198" spans="1:11" ht="15" customHeight="1">
      <c r="A198" s="16" t="s">
        <v>1</v>
      </c>
      <c r="B198" s="21" t="s">
        <v>88</v>
      </c>
      <c r="C198" s="206">
        <f>C45</f>
        <v>0</v>
      </c>
      <c r="D198" s="2"/>
      <c r="E198" s="2"/>
      <c r="F198" s="16"/>
      <c r="G198" s="2"/>
      <c r="H198" s="2"/>
      <c r="I198" s="2"/>
      <c r="J198" s="2"/>
      <c r="K198" s="2"/>
    </row>
    <row r="199" spans="1:11" ht="15" customHeight="1">
      <c r="A199" s="16" t="s">
        <v>3</v>
      </c>
      <c r="B199" s="21" t="s">
        <v>89</v>
      </c>
      <c r="C199" s="206">
        <f>C104</f>
        <v>0</v>
      </c>
      <c r="D199" s="2"/>
      <c r="E199" s="2"/>
      <c r="F199" s="16"/>
      <c r="G199" s="2"/>
      <c r="H199" s="2"/>
      <c r="I199" s="2"/>
      <c r="J199" s="2"/>
      <c r="K199" s="2"/>
    </row>
    <row r="200" spans="1:11" ht="15" customHeight="1">
      <c r="A200" s="16" t="s">
        <v>6</v>
      </c>
      <c r="B200" s="21" t="s">
        <v>51</v>
      </c>
      <c r="C200" s="206">
        <f>D115</f>
        <v>0</v>
      </c>
      <c r="D200" s="2"/>
      <c r="E200" s="2"/>
      <c r="F200" s="16"/>
      <c r="G200" s="2"/>
      <c r="H200" s="2"/>
      <c r="I200" s="2"/>
      <c r="J200" s="2"/>
      <c r="K200" s="2"/>
    </row>
    <row r="201" spans="1:11" ht="15" customHeight="1">
      <c r="A201" s="16" t="s">
        <v>8</v>
      </c>
      <c r="B201" s="21" t="s">
        <v>56</v>
      </c>
      <c r="C201" s="206">
        <f>C153</f>
        <v>0</v>
      </c>
      <c r="D201" s="2"/>
      <c r="E201" s="2"/>
      <c r="F201" s="16"/>
      <c r="G201" s="2"/>
      <c r="H201" s="2"/>
      <c r="I201" s="2"/>
      <c r="J201" s="2"/>
      <c r="K201" s="2"/>
    </row>
    <row r="202" spans="1:11" ht="15" customHeight="1">
      <c r="A202" s="16" t="s">
        <v>21</v>
      </c>
      <c r="B202" s="21" t="s">
        <v>90</v>
      </c>
      <c r="C202" s="206">
        <f>C164</f>
        <v>0</v>
      </c>
      <c r="D202" s="2"/>
      <c r="E202" s="2"/>
      <c r="F202" s="16"/>
      <c r="G202" s="2"/>
      <c r="H202" s="2"/>
      <c r="I202" s="2"/>
      <c r="J202" s="2"/>
      <c r="K202" s="2"/>
    </row>
    <row r="203" spans="1:11" ht="15" customHeight="1">
      <c r="A203" s="293" t="s">
        <v>217</v>
      </c>
      <c r="B203" s="294"/>
      <c r="C203" s="207">
        <f>SUM(C198:C202)</f>
        <v>0</v>
      </c>
      <c r="D203" s="2"/>
      <c r="E203" s="2"/>
      <c r="F203" s="16"/>
      <c r="G203" s="2"/>
      <c r="H203" s="2"/>
      <c r="I203" s="2"/>
      <c r="J203" s="2"/>
      <c r="K203" s="2"/>
    </row>
    <row r="204" spans="1:11" ht="15" customHeight="1">
      <c r="A204" s="16" t="s">
        <v>23</v>
      </c>
      <c r="B204" s="21" t="s">
        <v>91</v>
      </c>
      <c r="C204" s="206">
        <f>D182</f>
        <v>0</v>
      </c>
      <c r="D204" s="2"/>
      <c r="E204" s="2"/>
      <c r="F204" s="16"/>
      <c r="G204" s="27"/>
      <c r="H204" s="2"/>
      <c r="I204" s="2"/>
      <c r="J204" s="2"/>
      <c r="K204" s="2"/>
    </row>
    <row r="205" spans="1:11" ht="15" customHeight="1">
      <c r="A205" s="295" t="s">
        <v>218</v>
      </c>
      <c r="B205" s="296"/>
      <c r="C205" s="208">
        <f>SUM(C203+C204)</f>
        <v>0</v>
      </c>
      <c r="D205" s="2"/>
      <c r="E205" s="2"/>
      <c r="F205" s="16"/>
      <c r="G205" s="2"/>
      <c r="H205" s="2"/>
      <c r="I205" s="2"/>
      <c r="J205" s="2"/>
      <c r="K205" s="2"/>
    </row>
    <row r="206" spans="1:11" ht="15" customHeight="1">
      <c r="A206" s="37"/>
      <c r="B206" s="37"/>
      <c r="C206" s="38"/>
      <c r="D206" s="2"/>
      <c r="E206" s="2"/>
      <c r="F206" s="39"/>
      <c r="G206" s="2"/>
      <c r="H206" s="2"/>
      <c r="I206" s="2"/>
      <c r="J206" s="2"/>
      <c r="K206" s="2"/>
    </row>
    <row r="207" spans="1:11" ht="15" customHeight="1">
      <c r="A207" s="249" t="s">
        <v>92</v>
      </c>
      <c r="B207" s="250"/>
      <c r="C207" s="250"/>
      <c r="D207" s="250"/>
      <c r="E207" s="250"/>
      <c r="F207" s="250"/>
      <c r="G207" s="250"/>
      <c r="H207" s="251"/>
      <c r="I207" s="2"/>
      <c r="J207" s="2"/>
      <c r="K207" s="2"/>
    </row>
    <row r="208" spans="1:11" ht="15" customHeight="1">
      <c r="A208" s="20"/>
      <c r="B208" s="20"/>
      <c r="C208" s="40"/>
      <c r="D208" s="2"/>
      <c r="E208" s="41"/>
      <c r="F208" s="41"/>
      <c r="G208" s="2"/>
      <c r="H208" s="2"/>
      <c r="I208" s="2"/>
      <c r="J208" s="2"/>
      <c r="K208" s="2"/>
    </row>
    <row r="209" spans="1:11" ht="28.5" customHeight="1">
      <c r="A209" s="297" t="s">
        <v>93</v>
      </c>
      <c r="B209" s="298"/>
      <c r="C209" s="301" t="s">
        <v>163</v>
      </c>
      <c r="D209" s="301" t="s">
        <v>164</v>
      </c>
      <c r="E209" s="155" t="s">
        <v>219</v>
      </c>
      <c r="F209" s="301" t="s">
        <v>94</v>
      </c>
      <c r="G209" s="303" t="s">
        <v>95</v>
      </c>
      <c r="H209" s="155" t="s">
        <v>220</v>
      </c>
      <c r="I209" s="2"/>
      <c r="J209" s="2"/>
      <c r="K209" s="2"/>
    </row>
    <row r="210" spans="1:11" ht="27" customHeight="1">
      <c r="A210" s="299"/>
      <c r="B210" s="300"/>
      <c r="C210" s="302"/>
      <c r="D210" s="302"/>
      <c r="E210" s="156" t="s">
        <v>96</v>
      </c>
      <c r="F210" s="302"/>
      <c r="G210" s="304"/>
      <c r="H210" s="156" t="s">
        <v>97</v>
      </c>
      <c r="I210" s="2"/>
      <c r="J210" s="2"/>
      <c r="K210" s="2"/>
    </row>
    <row r="211" spans="1:11" ht="15.5">
      <c r="A211" s="16" t="s">
        <v>98</v>
      </c>
      <c r="B211" s="24" t="str">
        <f>C24</f>
        <v>SECRETÁRIA EXECUTIVA COM PERICULOSIDADE</v>
      </c>
      <c r="C211" s="206">
        <f>C205</f>
        <v>0</v>
      </c>
      <c r="D211" s="24">
        <v>1</v>
      </c>
      <c r="E211" s="206">
        <f>C211*D211</f>
        <v>0</v>
      </c>
      <c r="F211" s="21"/>
      <c r="G211" s="174">
        <v>1</v>
      </c>
      <c r="H211" s="206">
        <f>E211*G211</f>
        <v>0</v>
      </c>
      <c r="I211" s="2"/>
      <c r="J211" s="2"/>
      <c r="K211" s="2"/>
    </row>
    <row r="212" spans="1:11" ht="15" customHeight="1">
      <c r="A212" s="279"/>
      <c r="B212" s="280"/>
      <c r="C212" s="280"/>
      <c r="D212" s="280"/>
      <c r="E212" s="280"/>
      <c r="F212" s="280"/>
      <c r="G212" s="280"/>
      <c r="H212" s="261"/>
      <c r="I212" s="2"/>
      <c r="J212" s="2"/>
      <c r="K212" s="2"/>
    </row>
    <row r="213" spans="1:11" ht="15" customHeight="1">
      <c r="A213" s="20"/>
      <c r="B213" s="20"/>
      <c r="C213" s="40"/>
      <c r="D213" s="2"/>
      <c r="E213" s="41"/>
      <c r="F213" s="41"/>
      <c r="G213" s="2"/>
      <c r="H213" s="2"/>
      <c r="I213" s="2"/>
      <c r="J213" s="2"/>
      <c r="K213" s="2"/>
    </row>
    <row r="214" spans="1:11" ht="15" customHeight="1">
      <c r="A214" s="249" t="s">
        <v>99</v>
      </c>
      <c r="B214" s="250"/>
      <c r="C214" s="251"/>
      <c r="D214" s="2"/>
      <c r="E214" s="41"/>
      <c r="F214" s="41"/>
      <c r="G214" s="2"/>
      <c r="H214" s="2"/>
      <c r="I214" s="2"/>
      <c r="J214" s="2"/>
      <c r="K214" s="2"/>
    </row>
    <row r="215" spans="1:11" ht="15" customHeight="1">
      <c r="A215" s="2"/>
      <c r="B215" s="2"/>
      <c r="C215" s="2"/>
      <c r="D215" s="2"/>
      <c r="E215" s="2"/>
      <c r="F215" s="2"/>
      <c r="G215" s="2"/>
      <c r="H215" s="2"/>
      <c r="I215" s="2"/>
      <c r="J215" s="2"/>
      <c r="K215" s="2"/>
    </row>
    <row r="216" spans="1:11" ht="15" customHeight="1">
      <c r="A216" s="274" t="s">
        <v>100</v>
      </c>
      <c r="B216" s="275"/>
      <c r="C216" s="276"/>
      <c r="D216" s="2"/>
      <c r="E216" s="2"/>
      <c r="F216" s="2"/>
      <c r="G216" s="2"/>
      <c r="H216" s="2"/>
      <c r="I216" s="2"/>
      <c r="J216" s="2"/>
      <c r="K216" s="2"/>
    </row>
    <row r="217" spans="1:11" ht="15" customHeight="1">
      <c r="A217" s="21"/>
      <c r="B217" s="22" t="s">
        <v>101</v>
      </c>
      <c r="C217" s="16" t="s">
        <v>102</v>
      </c>
      <c r="D217" s="2"/>
      <c r="E217" s="2"/>
      <c r="F217" s="2"/>
      <c r="G217" s="2"/>
      <c r="H217" s="2"/>
    </row>
    <row r="218" spans="1:11" ht="15" customHeight="1">
      <c r="A218" s="16" t="s">
        <v>1</v>
      </c>
      <c r="B218" s="21" t="s">
        <v>222</v>
      </c>
      <c r="C218" s="206">
        <f>C211</f>
        <v>0</v>
      </c>
      <c r="D218" s="2"/>
      <c r="E218" s="2"/>
      <c r="F218" s="2"/>
      <c r="G218" s="2"/>
      <c r="H218" s="2"/>
    </row>
    <row r="219" spans="1:11" ht="15" customHeight="1">
      <c r="A219" s="16" t="s">
        <v>3</v>
      </c>
      <c r="B219" s="21" t="s">
        <v>104</v>
      </c>
      <c r="C219" s="206">
        <f>H211</f>
        <v>0</v>
      </c>
      <c r="D219" s="229"/>
      <c r="E219" s="2"/>
      <c r="F219" s="2"/>
      <c r="G219" s="2"/>
      <c r="H219" s="2"/>
    </row>
    <row r="220" spans="1:11" ht="37" customHeight="1">
      <c r="A220" s="126" t="s">
        <v>6</v>
      </c>
      <c r="B220" s="224" t="s">
        <v>254</v>
      </c>
      <c r="C220" s="127">
        <f>H211*12</f>
        <v>0</v>
      </c>
      <c r="D220" s="2"/>
      <c r="E220" s="67"/>
      <c r="F220" s="2"/>
      <c r="G220" s="2"/>
      <c r="H220" s="2"/>
    </row>
    <row r="228" spans="1:6" ht="15" customHeight="1">
      <c r="A228" s="266"/>
      <c r="B228" s="266"/>
      <c r="C228" s="266"/>
      <c r="D228" s="266"/>
      <c r="E228" s="266"/>
      <c r="F228" s="266"/>
    </row>
    <row r="229" spans="1:6" ht="15" customHeight="1">
      <c r="A229" s="266"/>
      <c r="B229" s="266"/>
      <c r="C229" s="266"/>
      <c r="D229" s="266"/>
      <c r="E229" s="266"/>
      <c r="F229" s="266"/>
    </row>
    <row r="230" spans="1:6" ht="15" customHeight="1">
      <c r="A230" s="266"/>
      <c r="B230" s="266"/>
      <c r="C230" s="266"/>
      <c r="D230" s="266"/>
      <c r="E230" s="266"/>
      <c r="F230" s="266"/>
    </row>
    <row r="231" spans="1:6" ht="15" customHeight="1">
      <c r="A231" s="266"/>
      <c r="B231" s="266"/>
      <c r="C231" s="266"/>
      <c r="D231" s="266"/>
      <c r="E231" s="266"/>
      <c r="F231" s="266"/>
    </row>
    <row r="232" spans="1:6" ht="15" customHeight="1">
      <c r="A232" s="266"/>
      <c r="B232" s="266"/>
      <c r="C232" s="266"/>
      <c r="D232" s="266"/>
      <c r="E232" s="266"/>
      <c r="F232" s="266"/>
    </row>
  </sheetData>
  <mergeCells count="105">
    <mergeCell ref="A191:C191"/>
    <mergeCell ref="A192:C192"/>
    <mergeCell ref="A193:C193"/>
    <mergeCell ref="A194:C194"/>
    <mergeCell ref="A195:C195"/>
    <mergeCell ref="A203:B203"/>
    <mergeCell ref="A186:C186"/>
    <mergeCell ref="A231:F231"/>
    <mergeCell ref="A187:C187"/>
    <mergeCell ref="A188:C188"/>
    <mergeCell ref="A189:C189"/>
    <mergeCell ref="A190:C190"/>
    <mergeCell ref="A232:F232"/>
    <mergeCell ref="A212:H212"/>
    <mergeCell ref="A214:C214"/>
    <mergeCell ref="A216:C216"/>
    <mergeCell ref="A228:F228"/>
    <mergeCell ref="A229:F229"/>
    <mergeCell ref="A230:F230"/>
    <mergeCell ref="A205:B205"/>
    <mergeCell ref="A207:H207"/>
    <mergeCell ref="A209:B210"/>
    <mergeCell ref="C209:C210"/>
    <mergeCell ref="D209:D210"/>
    <mergeCell ref="F209:F210"/>
    <mergeCell ref="G209:G210"/>
    <mergeCell ref="A169:D169"/>
    <mergeCell ref="A171:D171"/>
    <mergeCell ref="A176:A180"/>
    <mergeCell ref="A182:C182"/>
    <mergeCell ref="A184:D184"/>
    <mergeCell ref="A185:D185"/>
    <mergeCell ref="A155:C155"/>
    <mergeCell ref="A164:B164"/>
    <mergeCell ref="A165:C165"/>
    <mergeCell ref="A166:H166"/>
    <mergeCell ref="A167:D167"/>
    <mergeCell ref="A168:C168"/>
    <mergeCell ref="A141:D141"/>
    <mergeCell ref="A142:D142"/>
    <mergeCell ref="A144:D144"/>
    <mergeCell ref="A147:C147"/>
    <mergeCell ref="A149:C149"/>
    <mergeCell ref="A153:B153"/>
    <mergeCell ref="A125:D125"/>
    <mergeCell ref="A127:D127"/>
    <mergeCell ref="A135:B135"/>
    <mergeCell ref="A138:D138"/>
    <mergeCell ref="A139:D139"/>
    <mergeCell ref="A140:D140"/>
    <mergeCell ref="A115:B115"/>
    <mergeCell ref="A118:D118"/>
    <mergeCell ref="A119:D119"/>
    <mergeCell ref="A120:D120"/>
    <mergeCell ref="A121:D121"/>
    <mergeCell ref="A122:D122"/>
    <mergeCell ref="A123:D123"/>
    <mergeCell ref="A95:C95"/>
    <mergeCell ref="A96:C96"/>
    <mergeCell ref="A97:C97"/>
    <mergeCell ref="A99:C99"/>
    <mergeCell ref="A104:B104"/>
    <mergeCell ref="A106:D106"/>
    <mergeCell ref="A81:D81"/>
    <mergeCell ref="A82:D82"/>
    <mergeCell ref="A83:D83"/>
    <mergeCell ref="A84:D84"/>
    <mergeCell ref="A86:C86"/>
    <mergeCell ref="A92:B92"/>
    <mergeCell ref="A78:D78"/>
    <mergeCell ref="A79:D79"/>
    <mergeCell ref="A80:D80"/>
    <mergeCell ref="A77:D77"/>
    <mergeCell ref="A5:C5"/>
    <mergeCell ref="A6:C6"/>
    <mergeCell ref="A7:C7"/>
    <mergeCell ref="A9:C9"/>
    <mergeCell ref="A11:C11"/>
    <mergeCell ref="A13:B13"/>
    <mergeCell ref="A45:B45"/>
    <mergeCell ref="A47:C47"/>
    <mergeCell ref="A48:C48"/>
    <mergeCell ref="A14:B14"/>
    <mergeCell ref="A15:B15"/>
    <mergeCell ref="A17:C17"/>
    <mergeCell ref="A23:C23"/>
    <mergeCell ref="A29:C29"/>
    <mergeCell ref="A57:B57"/>
    <mergeCell ref="A59:D59"/>
    <mergeCell ref="A60:D60"/>
    <mergeCell ref="A61:D61"/>
    <mergeCell ref="A63:D63"/>
    <mergeCell ref="A73:B73"/>
    <mergeCell ref="A49:C49"/>
    <mergeCell ref="A51:D51"/>
    <mergeCell ref="A53:D53"/>
    <mergeCell ref="A35:C35"/>
    <mergeCell ref="A34:C34"/>
    <mergeCell ref="A33:C33"/>
    <mergeCell ref="A32:C32"/>
    <mergeCell ref="A31:C31"/>
    <mergeCell ref="A30:C30"/>
    <mergeCell ref="A37:C37"/>
    <mergeCell ref="A75:K75"/>
    <mergeCell ref="A76:D76"/>
  </mergeCells>
  <pageMargins left="0.70866141732283472" right="0.11811023622047245" top="0.39370078740157483" bottom="0.39370078740157483" header="0" footer="0"/>
  <pageSetup paperSize="9" scale="6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F6A47-7509-43E2-BF97-18317A1C9860}">
  <sheetPr>
    <pageSetUpPr fitToPage="1"/>
  </sheetPr>
  <dimension ref="A2:Q232"/>
  <sheetViews>
    <sheetView showGridLines="0" zoomScaleNormal="100" workbookViewId="0">
      <selection activeCell="N142" sqref="N142:N146"/>
    </sheetView>
  </sheetViews>
  <sheetFormatPr defaultColWidth="14.453125" defaultRowHeight="15" customHeight="1"/>
  <cols>
    <col min="1" max="1" width="17.26953125" customWidth="1"/>
    <col min="2" max="2" width="58.26953125" customWidth="1"/>
    <col min="3" max="3" width="20.7265625" customWidth="1"/>
    <col min="4" max="4" width="16.26953125" customWidth="1"/>
    <col min="5" max="5" width="13.26953125" customWidth="1"/>
    <col min="6" max="6" width="16" hidden="1" customWidth="1"/>
    <col min="7" max="7" width="13.26953125" customWidth="1"/>
    <col min="8" max="8" width="16" customWidth="1"/>
    <col min="9" max="9" width="13.54296875" customWidth="1"/>
    <col min="10" max="10" width="13.7265625" customWidth="1"/>
    <col min="11" max="17" width="9.1796875" customWidth="1"/>
  </cols>
  <sheetData>
    <row r="2" spans="1:17" ht="15" customHeight="1">
      <c r="B2" s="68"/>
    </row>
    <row r="3" spans="1:17" ht="15" customHeight="1">
      <c r="B3" s="68"/>
    </row>
    <row r="4" spans="1:17" ht="15" customHeight="1">
      <c r="B4" s="68"/>
    </row>
    <row r="5" spans="1:17" ht="15" customHeight="1">
      <c r="A5" s="257" t="s">
        <v>117</v>
      </c>
      <c r="B5" s="257"/>
      <c r="C5" s="257"/>
    </row>
    <row r="6" spans="1:17" ht="15" customHeight="1">
      <c r="A6" s="257" t="s">
        <v>118</v>
      </c>
      <c r="B6" s="257"/>
      <c r="C6" s="257"/>
    </row>
    <row r="7" spans="1:17" ht="15" customHeight="1">
      <c r="A7" s="257" t="s">
        <v>123</v>
      </c>
      <c r="B7" s="257"/>
      <c r="C7" s="257"/>
    </row>
    <row r="8" spans="1:17" ht="12" customHeight="1">
      <c r="A8" s="3"/>
      <c r="B8" s="3"/>
      <c r="C8" s="3"/>
      <c r="D8" s="2"/>
      <c r="E8" s="2"/>
      <c r="F8" s="2"/>
      <c r="G8" s="2"/>
      <c r="H8" s="2"/>
      <c r="I8" s="2"/>
      <c r="J8" s="2"/>
      <c r="K8" s="2"/>
      <c r="L8" s="2"/>
      <c r="M8" s="2"/>
      <c r="N8" s="2"/>
      <c r="O8" s="2"/>
      <c r="P8" s="2"/>
    </row>
    <row r="9" spans="1:17" ht="19" customHeight="1">
      <c r="A9" s="264" t="s">
        <v>194</v>
      </c>
      <c r="B9" s="264"/>
      <c r="C9" s="264"/>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31" customHeight="1">
      <c r="A11" s="265" t="s">
        <v>249</v>
      </c>
      <c r="B11" s="265"/>
      <c r="C11" s="265"/>
      <c r="D11" s="2"/>
      <c r="E11" s="2"/>
      <c r="F11" s="2"/>
      <c r="G11" s="2"/>
      <c r="H11" s="2"/>
      <c r="I11" s="2"/>
      <c r="J11" s="2"/>
      <c r="K11" s="2"/>
      <c r="L11" s="2"/>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260" t="s">
        <v>252</v>
      </c>
      <c r="B13" s="261"/>
      <c r="C13" s="6"/>
      <c r="D13" s="4"/>
      <c r="E13" s="2"/>
      <c r="F13" s="2"/>
      <c r="G13" s="2"/>
      <c r="H13" s="2"/>
      <c r="I13" s="2"/>
      <c r="J13" s="2"/>
      <c r="K13" s="2"/>
      <c r="L13" s="2"/>
      <c r="M13" s="2"/>
      <c r="N13" s="2"/>
      <c r="O13" s="2"/>
      <c r="P13" s="2"/>
      <c r="Q13" s="2"/>
    </row>
    <row r="14" spans="1:17" ht="12" customHeight="1">
      <c r="A14" s="260" t="s">
        <v>120</v>
      </c>
      <c r="B14" s="261"/>
      <c r="C14" s="7"/>
      <c r="D14" s="4"/>
      <c r="E14" s="2"/>
      <c r="F14" s="2"/>
      <c r="G14" s="2"/>
      <c r="H14" s="2"/>
      <c r="I14" s="2"/>
      <c r="J14" s="2"/>
      <c r="K14" s="2"/>
      <c r="L14" s="2"/>
      <c r="M14" s="2"/>
      <c r="N14" s="2"/>
      <c r="O14" s="2"/>
      <c r="P14" s="2"/>
      <c r="Q14" s="2"/>
    </row>
    <row r="15" spans="1:17" ht="12" customHeight="1">
      <c r="A15" s="260" t="s">
        <v>121</v>
      </c>
      <c r="B15" s="261"/>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9" customHeight="1">
      <c r="A17" s="262" t="s">
        <v>0</v>
      </c>
      <c r="B17" s="263"/>
      <c r="C17" s="263"/>
      <c r="D17" s="2"/>
      <c r="E17" s="2"/>
      <c r="F17" s="2"/>
      <c r="G17" s="2"/>
      <c r="H17" s="2"/>
      <c r="I17" s="2"/>
      <c r="J17" s="2"/>
      <c r="K17" s="2"/>
      <c r="L17" s="2"/>
      <c r="M17" s="2"/>
      <c r="N17" s="2"/>
      <c r="O17" s="2"/>
      <c r="P17" s="2"/>
      <c r="Q17" s="2"/>
    </row>
    <row r="18" spans="1:17" ht="12" customHeight="1">
      <c r="A18" s="11" t="s">
        <v>1</v>
      </c>
      <c r="B18" s="10" t="s">
        <v>2</v>
      </c>
      <c r="C18" s="71" t="s">
        <v>122</v>
      </c>
      <c r="D18" s="2"/>
      <c r="E18" s="2"/>
      <c r="F18" s="2"/>
      <c r="G18" s="2"/>
      <c r="H18" s="2"/>
      <c r="I18" s="2"/>
      <c r="J18" s="2"/>
      <c r="K18" s="2"/>
      <c r="L18" s="2"/>
      <c r="M18" s="2"/>
      <c r="N18" s="2"/>
      <c r="O18" s="2"/>
      <c r="P18" s="2"/>
      <c r="Q18" s="2"/>
    </row>
    <row r="19" spans="1:17" ht="12" customHeight="1">
      <c r="A19" s="11" t="s">
        <v>3</v>
      </c>
      <c r="B19" s="10" t="s">
        <v>4</v>
      </c>
      <c r="C19" s="75" t="s">
        <v>5</v>
      </c>
      <c r="D19" s="2"/>
      <c r="E19" s="2"/>
      <c r="F19" s="2"/>
      <c r="G19" s="2"/>
      <c r="H19" s="2"/>
      <c r="I19" s="2"/>
      <c r="J19" s="2"/>
      <c r="K19" s="2"/>
      <c r="L19" s="2"/>
      <c r="M19" s="2"/>
      <c r="N19" s="2"/>
      <c r="O19" s="2"/>
      <c r="P19" s="2"/>
      <c r="Q19" s="2"/>
    </row>
    <row r="20" spans="1:17" ht="12" customHeight="1">
      <c r="A20" s="11" t="s">
        <v>6</v>
      </c>
      <c r="B20" s="10" t="s">
        <v>7</v>
      </c>
      <c r="C20" s="72" t="s">
        <v>114</v>
      </c>
      <c r="D20" s="2"/>
      <c r="E20" s="2"/>
      <c r="F20" s="2"/>
      <c r="G20" s="2"/>
      <c r="H20" s="2"/>
      <c r="I20" s="2"/>
      <c r="J20" s="2"/>
      <c r="K20" s="2"/>
      <c r="L20" s="2"/>
      <c r="M20" s="2"/>
      <c r="N20" s="2"/>
      <c r="O20" s="2"/>
      <c r="P20" s="2"/>
      <c r="Q20" s="2"/>
    </row>
    <row r="21" spans="1:17" ht="12" customHeight="1">
      <c r="A21" s="11" t="s">
        <v>8</v>
      </c>
      <c r="B21" s="10" t="s">
        <v>9</v>
      </c>
      <c r="C21" s="73">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9" customHeight="1">
      <c r="A23" s="262" t="s">
        <v>10</v>
      </c>
      <c r="B23" s="263"/>
      <c r="C23" s="263"/>
      <c r="D23" s="2"/>
      <c r="E23" s="2"/>
      <c r="F23" s="2"/>
      <c r="G23" s="2"/>
      <c r="H23" s="2"/>
      <c r="I23" s="2"/>
      <c r="J23" s="2"/>
      <c r="K23" s="2"/>
      <c r="L23" s="2"/>
      <c r="M23" s="2"/>
      <c r="N23" s="2"/>
      <c r="O23" s="2"/>
      <c r="P23" s="2"/>
      <c r="Q23" s="2"/>
    </row>
    <row r="24" spans="1:17" ht="37" customHeight="1">
      <c r="A24" s="73">
        <v>1</v>
      </c>
      <c r="B24" s="15" t="s">
        <v>11</v>
      </c>
      <c r="C24" s="16" t="str">
        <f>A11</f>
        <v>MOTORISTA COM PERICULOSIDADE</v>
      </c>
      <c r="D24" s="2"/>
      <c r="E24" s="2"/>
      <c r="F24" s="2"/>
      <c r="G24" s="2"/>
      <c r="H24" s="2"/>
      <c r="I24" s="2"/>
      <c r="J24" s="2"/>
      <c r="K24" s="2"/>
      <c r="L24" s="2"/>
      <c r="M24" s="2"/>
      <c r="N24" s="2"/>
      <c r="O24" s="2"/>
      <c r="P24" s="2"/>
      <c r="Q24" s="2"/>
    </row>
    <row r="25" spans="1:17" ht="12" customHeight="1">
      <c r="A25" s="73">
        <v>2</v>
      </c>
      <c r="B25" s="15" t="s">
        <v>12</v>
      </c>
      <c r="C25" s="73" t="s">
        <v>257</v>
      </c>
      <c r="D25" s="2"/>
      <c r="E25" s="2"/>
      <c r="F25" s="2"/>
      <c r="G25" s="17"/>
      <c r="H25" s="2"/>
      <c r="I25" s="2"/>
      <c r="J25" s="2"/>
      <c r="K25" s="2"/>
      <c r="L25" s="2"/>
      <c r="M25" s="2"/>
      <c r="N25" s="2"/>
      <c r="O25" s="2"/>
      <c r="P25" s="2"/>
      <c r="Q25" s="2"/>
    </row>
    <row r="26" spans="1:17" ht="12" customHeight="1">
      <c r="A26" s="73">
        <v>3</v>
      </c>
      <c r="B26" s="15" t="s">
        <v>113</v>
      </c>
      <c r="C26" s="76">
        <v>0</v>
      </c>
      <c r="D26" s="2"/>
      <c r="E26" s="2"/>
      <c r="F26" s="2"/>
      <c r="G26" s="2"/>
      <c r="H26" s="2"/>
      <c r="I26" s="2"/>
      <c r="J26" s="2"/>
      <c r="K26" s="2"/>
      <c r="L26" s="2"/>
      <c r="M26" s="2"/>
      <c r="N26" s="2"/>
      <c r="O26" s="2"/>
      <c r="P26" s="2"/>
      <c r="Q26" s="2"/>
    </row>
    <row r="27" spans="1:17" ht="36" customHeight="1">
      <c r="A27" s="73">
        <v>4</v>
      </c>
      <c r="B27" s="15" t="s">
        <v>13</v>
      </c>
      <c r="C27" s="24" t="str">
        <f>C24</f>
        <v>MOTORISTA COM PERICULOSIDADE</v>
      </c>
      <c r="D27" s="2"/>
      <c r="E27" s="2"/>
      <c r="F27" s="2"/>
      <c r="G27" s="2"/>
      <c r="H27" s="2"/>
      <c r="I27" s="2"/>
      <c r="J27" s="2"/>
      <c r="K27" s="2"/>
      <c r="L27" s="2"/>
      <c r="M27" s="2"/>
      <c r="N27" s="2"/>
      <c r="O27" s="2"/>
      <c r="P27" s="2"/>
      <c r="Q27" s="2"/>
    </row>
    <row r="28" spans="1:17" ht="12" customHeight="1">
      <c r="A28" s="73">
        <v>5</v>
      </c>
      <c r="B28" s="15" t="s">
        <v>14</v>
      </c>
      <c r="C28" s="18">
        <v>45658</v>
      </c>
      <c r="D28" s="19"/>
      <c r="E28" s="2"/>
      <c r="F28" s="2"/>
      <c r="G28" s="2"/>
      <c r="H28" s="2"/>
      <c r="I28" s="2"/>
      <c r="J28" s="2"/>
      <c r="K28" s="2"/>
      <c r="L28" s="2"/>
      <c r="M28" s="2"/>
      <c r="N28" s="2"/>
      <c r="O28" s="2"/>
      <c r="P28" s="2"/>
      <c r="Q28" s="2"/>
    </row>
    <row r="29" spans="1:17" ht="12" customHeight="1">
      <c r="A29" s="277"/>
      <c r="B29" s="278"/>
      <c r="C29" s="278"/>
      <c r="D29" s="19"/>
      <c r="E29" s="2"/>
      <c r="F29" s="2"/>
      <c r="G29" s="2"/>
      <c r="H29" s="2"/>
      <c r="I29" s="2"/>
      <c r="J29" s="2"/>
      <c r="K29" s="2"/>
      <c r="L29" s="2"/>
      <c r="M29" s="2"/>
      <c r="N29" s="2"/>
      <c r="O29" s="2"/>
      <c r="P29" s="2"/>
      <c r="Q29" s="2"/>
    </row>
    <row r="30" spans="1:17" ht="12" customHeight="1">
      <c r="A30" s="258" t="s">
        <v>129</v>
      </c>
      <c r="B30" s="258"/>
      <c r="C30" s="258"/>
      <c r="D30" s="258"/>
      <c r="E30" s="258"/>
      <c r="F30" s="258"/>
      <c r="G30" s="258"/>
      <c r="H30" s="258"/>
      <c r="I30" s="258"/>
      <c r="J30" s="258"/>
      <c r="K30" s="258"/>
      <c r="L30" s="2"/>
      <c r="M30" s="2"/>
      <c r="N30" s="2"/>
      <c r="O30" s="2"/>
      <c r="P30" s="2"/>
      <c r="Q30" s="2"/>
    </row>
    <row r="31" spans="1:17" ht="12" customHeight="1">
      <c r="A31" s="259" t="s">
        <v>131</v>
      </c>
      <c r="B31" s="259"/>
      <c r="C31" s="259"/>
      <c r="D31" s="259"/>
      <c r="E31" s="259"/>
      <c r="F31" s="259"/>
      <c r="G31" s="259"/>
      <c r="H31" s="259"/>
      <c r="I31" s="259"/>
      <c r="J31" s="259"/>
      <c r="K31" s="259"/>
      <c r="L31" s="2"/>
      <c r="M31" s="2"/>
      <c r="N31" s="2"/>
      <c r="O31" s="2"/>
      <c r="P31" s="2"/>
      <c r="Q31" s="2"/>
    </row>
    <row r="32" spans="1:17" ht="12" customHeight="1">
      <c r="A32" s="259" t="s">
        <v>132</v>
      </c>
      <c r="B32" s="259"/>
      <c r="C32" s="259"/>
      <c r="D32" s="259"/>
      <c r="E32" s="259"/>
      <c r="F32" s="259"/>
      <c r="G32" s="259"/>
      <c r="H32" s="259"/>
      <c r="I32" s="259"/>
      <c r="J32" s="259"/>
      <c r="K32" s="259"/>
      <c r="L32" s="2"/>
      <c r="M32" s="2"/>
      <c r="N32" s="2"/>
      <c r="O32" s="2"/>
      <c r="P32" s="2"/>
      <c r="Q32" s="2"/>
    </row>
    <row r="33" spans="1:17" ht="12" customHeight="1">
      <c r="A33" s="289" t="s">
        <v>130</v>
      </c>
      <c r="B33" s="289"/>
      <c r="C33" s="289"/>
      <c r="D33" s="289"/>
      <c r="E33" s="289"/>
      <c r="F33" s="289"/>
      <c r="G33" s="289"/>
      <c r="H33" s="289"/>
      <c r="I33" s="289"/>
      <c r="J33" s="289"/>
      <c r="K33" s="289"/>
      <c r="L33" s="2"/>
      <c r="M33" s="2"/>
      <c r="N33" s="2"/>
      <c r="O33" s="2"/>
      <c r="P33" s="2"/>
      <c r="Q33" s="2"/>
    </row>
    <row r="34" spans="1:17" ht="12" customHeight="1">
      <c r="A34" s="290" t="s">
        <v>273</v>
      </c>
      <c r="B34" s="290"/>
      <c r="C34" s="290"/>
      <c r="D34" s="290"/>
      <c r="E34" s="290"/>
      <c r="F34" s="290"/>
      <c r="G34" s="290"/>
      <c r="H34" s="290"/>
      <c r="I34" s="290"/>
      <c r="J34" s="290"/>
      <c r="K34" s="290"/>
      <c r="L34" s="2"/>
      <c r="M34" s="2"/>
      <c r="N34" s="2"/>
      <c r="O34" s="2"/>
      <c r="P34" s="2"/>
      <c r="Q34" s="2"/>
    </row>
    <row r="35" spans="1:17" ht="12" customHeight="1">
      <c r="A35" s="290" t="s">
        <v>269</v>
      </c>
      <c r="B35" s="290"/>
      <c r="C35" s="290"/>
      <c r="D35" s="290"/>
      <c r="E35" s="290"/>
      <c r="F35" s="290"/>
      <c r="G35" s="290"/>
      <c r="H35" s="290"/>
      <c r="I35" s="290"/>
      <c r="J35" s="290"/>
      <c r="K35" s="290"/>
      <c r="L35" s="2"/>
      <c r="M35" s="2"/>
      <c r="N35" s="2"/>
      <c r="O35" s="2"/>
      <c r="P35" s="2"/>
      <c r="Q35" s="2"/>
    </row>
    <row r="36" spans="1:17" ht="12" customHeight="1">
      <c r="A36" s="13"/>
      <c r="D36" s="19"/>
      <c r="E36" s="2"/>
      <c r="F36" s="2"/>
      <c r="G36" s="2"/>
      <c r="H36" s="2"/>
      <c r="I36" s="2"/>
      <c r="J36" s="2"/>
      <c r="K36" s="2"/>
      <c r="L36" s="2"/>
      <c r="M36" s="2"/>
      <c r="N36" s="2"/>
      <c r="O36" s="2"/>
      <c r="P36" s="2"/>
      <c r="Q36" s="2"/>
    </row>
    <row r="37" spans="1:17" ht="19" customHeight="1">
      <c r="A37" s="249" t="s">
        <v>15</v>
      </c>
      <c r="B37" s="250"/>
      <c r="C37" s="251"/>
      <c r="D37" s="2"/>
      <c r="E37" s="2"/>
      <c r="F37" s="2"/>
      <c r="G37" s="2"/>
      <c r="H37" s="2"/>
      <c r="I37" s="2"/>
      <c r="J37" s="2"/>
      <c r="K37" s="2"/>
      <c r="L37" s="2"/>
      <c r="M37" s="2"/>
      <c r="N37" s="2"/>
      <c r="O37" s="2"/>
      <c r="P37" s="2"/>
      <c r="Q37" s="2"/>
    </row>
    <row r="38" spans="1:17" ht="12" customHeight="1">
      <c r="A38" s="16">
        <v>1</v>
      </c>
      <c r="B38" s="16" t="s">
        <v>16</v>
      </c>
      <c r="C38" s="16" t="s">
        <v>17</v>
      </c>
      <c r="D38" s="2"/>
      <c r="E38" s="2"/>
      <c r="F38" s="2"/>
      <c r="G38" s="2"/>
      <c r="H38" s="2"/>
      <c r="I38" s="2"/>
      <c r="J38" s="2"/>
      <c r="K38" s="2"/>
      <c r="L38" s="2"/>
      <c r="M38" s="2"/>
      <c r="N38" s="2"/>
      <c r="O38" s="2"/>
      <c r="P38" s="2"/>
      <c r="Q38" s="2"/>
    </row>
    <row r="39" spans="1:17" ht="12" customHeight="1">
      <c r="A39" s="24" t="s">
        <v>1</v>
      </c>
      <c r="B39" s="15" t="s">
        <v>18</v>
      </c>
      <c r="C39" s="77">
        <f>C26</f>
        <v>0</v>
      </c>
      <c r="D39" s="2"/>
      <c r="E39" s="67"/>
      <c r="F39" s="2"/>
      <c r="G39" s="67"/>
      <c r="H39" s="2"/>
      <c r="I39" s="2"/>
      <c r="J39" s="2"/>
      <c r="K39" s="2"/>
      <c r="L39" s="2"/>
      <c r="M39" s="2"/>
      <c r="N39" s="2"/>
      <c r="O39" s="2"/>
      <c r="P39" s="2"/>
      <c r="Q39" s="2"/>
    </row>
    <row r="40" spans="1:17" ht="25" customHeight="1">
      <c r="A40" s="24" t="s">
        <v>3</v>
      </c>
      <c r="B40" s="152" t="s">
        <v>248</v>
      </c>
      <c r="C40" s="77">
        <f>(C39/100)*30</f>
        <v>0</v>
      </c>
      <c r="D40" s="67"/>
      <c r="E40" s="2"/>
      <c r="F40" s="2"/>
      <c r="G40" s="67"/>
      <c r="H40" s="2"/>
      <c r="I40" s="2"/>
      <c r="J40" s="2"/>
      <c r="K40" s="2"/>
      <c r="L40" s="2"/>
      <c r="M40" s="2"/>
      <c r="N40" s="2"/>
      <c r="O40" s="2"/>
      <c r="P40" s="2"/>
      <c r="Q40" s="2"/>
    </row>
    <row r="41" spans="1:17" ht="12" customHeight="1">
      <c r="A41" s="24" t="s">
        <v>6</v>
      </c>
      <c r="B41" s="15" t="s">
        <v>19</v>
      </c>
      <c r="C41" s="78">
        <v>0</v>
      </c>
      <c r="D41" s="2"/>
      <c r="E41" s="2"/>
      <c r="F41" s="2"/>
      <c r="G41" s="2"/>
      <c r="H41" s="2"/>
      <c r="I41" s="2"/>
      <c r="J41" s="2"/>
      <c r="K41" s="2"/>
      <c r="L41" s="2"/>
      <c r="M41" s="2"/>
      <c r="N41" s="2"/>
      <c r="O41" s="2"/>
      <c r="P41" s="2"/>
      <c r="Q41" s="2"/>
    </row>
    <row r="42" spans="1:17" ht="12" customHeight="1">
      <c r="A42" s="24" t="s">
        <v>8</v>
      </c>
      <c r="B42" s="15" t="s">
        <v>20</v>
      </c>
      <c r="C42" s="78">
        <v>0</v>
      </c>
      <c r="D42" s="2"/>
      <c r="E42" s="2"/>
      <c r="F42" s="2"/>
      <c r="G42" s="2"/>
      <c r="H42" s="2"/>
      <c r="I42" s="2"/>
      <c r="J42" s="2"/>
      <c r="K42" s="2"/>
      <c r="L42" s="2"/>
      <c r="M42" s="2"/>
      <c r="N42" s="2"/>
      <c r="O42" s="2"/>
      <c r="P42" s="2"/>
      <c r="Q42" s="2"/>
    </row>
    <row r="43" spans="1:17" ht="12" customHeight="1">
      <c r="A43" s="24" t="s">
        <v>21</v>
      </c>
      <c r="B43" s="15" t="s">
        <v>22</v>
      </c>
      <c r="C43" s="78">
        <v>0</v>
      </c>
      <c r="D43" s="12"/>
      <c r="E43" s="2"/>
      <c r="F43" s="2"/>
      <c r="G43" s="2"/>
      <c r="H43" s="2"/>
      <c r="I43" s="2"/>
      <c r="J43" s="2"/>
      <c r="K43" s="2"/>
      <c r="L43" s="2"/>
      <c r="M43" s="2"/>
      <c r="N43" s="2"/>
      <c r="O43" s="2"/>
      <c r="P43" s="2"/>
      <c r="Q43" s="2"/>
    </row>
    <row r="44" spans="1:17" ht="12" customHeight="1">
      <c r="A44" s="24" t="s">
        <v>23</v>
      </c>
      <c r="B44" s="15" t="s">
        <v>24</v>
      </c>
      <c r="C44" s="78">
        <v>0</v>
      </c>
      <c r="D44" s="12"/>
      <c r="E44" s="2"/>
      <c r="F44" s="2"/>
      <c r="G44" s="2"/>
      <c r="H44" s="2"/>
      <c r="I44" s="2"/>
      <c r="J44" s="2"/>
      <c r="K44" s="2"/>
      <c r="L44" s="2"/>
      <c r="M44" s="2"/>
      <c r="N44" s="2"/>
      <c r="O44" s="2"/>
      <c r="P44" s="2"/>
      <c r="Q44" s="2"/>
    </row>
    <row r="45" spans="1:17" ht="12" customHeight="1">
      <c r="A45" s="252" t="s">
        <v>124</v>
      </c>
      <c r="B45" s="267"/>
      <c r="C45" s="113">
        <f>SUM(C39:C44)</f>
        <v>0</v>
      </c>
      <c r="D45" s="2"/>
      <c r="E45" s="2"/>
      <c r="F45" s="2"/>
      <c r="G45" s="2"/>
      <c r="H45" s="2"/>
      <c r="I45" s="2"/>
      <c r="J45" s="2"/>
      <c r="K45" s="2"/>
      <c r="L45" s="2"/>
      <c r="M45" s="2"/>
      <c r="N45" s="2"/>
      <c r="O45" s="2"/>
      <c r="P45" s="2"/>
      <c r="Q45" s="2"/>
    </row>
    <row r="46" spans="1:17" ht="12" customHeight="1">
      <c r="A46" s="2"/>
      <c r="B46" s="2"/>
      <c r="C46" s="9"/>
      <c r="D46" s="2"/>
      <c r="E46" s="2"/>
      <c r="F46" s="2"/>
      <c r="G46" s="2"/>
      <c r="H46" s="2"/>
      <c r="I46" s="2"/>
      <c r="J46" s="2"/>
      <c r="K46" s="2"/>
      <c r="L46" s="2"/>
      <c r="M46" s="2"/>
      <c r="N46" s="2"/>
      <c r="O46" s="2"/>
      <c r="P46" s="2"/>
      <c r="Q46" s="2"/>
    </row>
    <row r="47" spans="1:17" s="89" customFormat="1" ht="15.75" customHeight="1">
      <c r="A47" s="248" t="s">
        <v>129</v>
      </c>
      <c r="B47" s="248"/>
      <c r="C47" s="248"/>
      <c r="D47" s="93"/>
      <c r="E47" s="93"/>
      <c r="F47" s="93"/>
      <c r="G47" s="93"/>
      <c r="H47" s="93"/>
      <c r="I47" s="93"/>
      <c r="J47" s="93"/>
      <c r="K47" s="93"/>
    </row>
    <row r="48" spans="1:17" s="89" customFormat="1" ht="15.75" customHeight="1">
      <c r="A48" s="288" t="s">
        <v>149</v>
      </c>
      <c r="B48" s="288"/>
      <c r="C48" s="288"/>
      <c r="D48" s="92"/>
      <c r="E48" s="92"/>
      <c r="F48" s="92"/>
      <c r="G48" s="92"/>
      <c r="H48" s="92"/>
      <c r="I48" s="92"/>
      <c r="J48" s="92"/>
      <c r="K48" s="92"/>
    </row>
    <row r="49" spans="1:17" s="89" customFormat="1" ht="15.75" customHeight="1">
      <c r="A49" s="288" t="s">
        <v>271</v>
      </c>
      <c r="B49" s="288"/>
      <c r="C49" s="288"/>
      <c r="D49" s="92"/>
      <c r="E49" s="92"/>
      <c r="F49" s="92"/>
      <c r="G49" s="92"/>
      <c r="H49" s="92"/>
      <c r="I49" s="92"/>
      <c r="J49" s="92"/>
      <c r="K49" s="92"/>
    </row>
    <row r="50" spans="1:17" ht="13" customHeight="1">
      <c r="A50" s="2"/>
      <c r="B50" s="2"/>
      <c r="C50" s="9"/>
      <c r="D50" s="2"/>
      <c r="E50" s="2"/>
      <c r="F50" s="2"/>
      <c r="G50" s="2"/>
      <c r="H50" s="2"/>
      <c r="I50" s="2"/>
      <c r="J50" s="2"/>
      <c r="K50" s="2"/>
      <c r="L50" s="2"/>
      <c r="M50" s="2"/>
      <c r="N50" s="2"/>
      <c r="O50" s="2"/>
      <c r="P50" s="2"/>
      <c r="Q50" s="2"/>
    </row>
    <row r="51" spans="1:17" ht="19" customHeight="1">
      <c r="A51" s="249" t="s">
        <v>25</v>
      </c>
      <c r="B51" s="250"/>
      <c r="C51" s="250"/>
      <c r="D51" s="251"/>
      <c r="E51" s="2"/>
      <c r="F51" s="2"/>
      <c r="G51" s="2"/>
      <c r="H51" s="2"/>
      <c r="I51" s="2"/>
      <c r="K51" s="2"/>
      <c r="L51" s="2"/>
      <c r="M51" s="2"/>
      <c r="N51" s="2"/>
      <c r="O51" s="2"/>
      <c r="P51" s="2"/>
      <c r="Q51" s="2"/>
    </row>
    <row r="52" spans="1:17" ht="12" customHeight="1">
      <c r="A52" s="20"/>
      <c r="B52" s="20"/>
      <c r="C52" s="20"/>
      <c r="D52" s="2"/>
      <c r="E52" s="2"/>
      <c r="F52" s="2"/>
      <c r="G52" s="2"/>
      <c r="H52" s="2"/>
      <c r="I52" s="2"/>
      <c r="J52" s="2"/>
      <c r="K52" s="2"/>
      <c r="L52" s="2"/>
      <c r="M52" s="2"/>
      <c r="N52" s="2"/>
      <c r="O52" s="2"/>
      <c r="P52" s="2"/>
      <c r="Q52" s="2"/>
    </row>
    <row r="53" spans="1:17" ht="19" customHeight="1">
      <c r="A53" s="282" t="s">
        <v>26</v>
      </c>
      <c r="B53" s="283"/>
      <c r="C53" s="283"/>
      <c r="D53" s="284"/>
      <c r="E53" s="2"/>
      <c r="F53" s="2"/>
      <c r="G53" s="2"/>
      <c r="H53" s="2"/>
      <c r="I53" s="2"/>
      <c r="J53" s="2"/>
      <c r="K53" s="2"/>
      <c r="L53" s="2"/>
      <c r="M53" s="2"/>
      <c r="N53" s="2"/>
      <c r="O53" s="2"/>
      <c r="P53" s="2"/>
      <c r="Q53" s="2"/>
    </row>
    <row r="54" spans="1:17" ht="12" customHeight="1">
      <c r="A54" s="14" t="s">
        <v>27</v>
      </c>
      <c r="B54" s="14" t="s">
        <v>28</v>
      </c>
      <c r="C54" s="16" t="s">
        <v>29</v>
      </c>
      <c r="D54" s="14" t="s">
        <v>17</v>
      </c>
      <c r="E54" s="2"/>
      <c r="F54" s="2"/>
      <c r="G54" s="2"/>
      <c r="H54" s="2"/>
      <c r="I54" s="2"/>
      <c r="J54" s="2"/>
      <c r="K54" s="2"/>
      <c r="L54" s="2"/>
      <c r="M54" s="2"/>
      <c r="N54" s="2"/>
      <c r="O54" s="2"/>
      <c r="P54" s="2"/>
      <c r="Q54" s="2"/>
    </row>
    <row r="55" spans="1:17" ht="12" customHeight="1">
      <c r="A55" s="73" t="s">
        <v>1</v>
      </c>
      <c r="B55" s="21" t="s">
        <v>30</v>
      </c>
      <c r="C55" s="64">
        <f>1/12</f>
        <v>8.3333333333333329E-2</v>
      </c>
      <c r="D55" s="79">
        <f>C55*C45</f>
        <v>0</v>
      </c>
      <c r="E55" s="2"/>
      <c r="F55" s="2"/>
      <c r="G55" s="2"/>
      <c r="H55" s="2"/>
      <c r="I55" s="28"/>
      <c r="J55" s="2"/>
      <c r="K55" s="2"/>
      <c r="L55" s="2"/>
      <c r="M55" s="2"/>
      <c r="N55" s="2"/>
      <c r="O55" s="2"/>
      <c r="P55" s="2"/>
      <c r="Q55" s="2"/>
    </row>
    <row r="56" spans="1:17" ht="12" customHeight="1">
      <c r="A56" s="73" t="s">
        <v>3</v>
      </c>
      <c r="B56" s="21" t="s">
        <v>31</v>
      </c>
      <c r="C56" s="74">
        <f>(((1/11*1)+(1/3)*1/11)*1)</f>
        <v>0.12121212121212122</v>
      </c>
      <c r="D56" s="79">
        <f>C56*C45</f>
        <v>0</v>
      </c>
      <c r="E56" s="2"/>
      <c r="F56" s="2"/>
      <c r="G56" s="2"/>
      <c r="H56" s="2"/>
      <c r="I56" s="28"/>
      <c r="J56" s="2"/>
      <c r="K56" s="2"/>
      <c r="L56" s="2"/>
      <c r="M56" s="2"/>
      <c r="N56" s="2"/>
      <c r="O56" s="2"/>
      <c r="P56" s="2"/>
      <c r="Q56" s="2"/>
    </row>
    <row r="57" spans="1:17" ht="12" customHeight="1">
      <c r="A57" s="281" t="s">
        <v>125</v>
      </c>
      <c r="B57" s="267"/>
      <c r="C57" s="114">
        <f>SUM(C55:C56)</f>
        <v>0.20454545454545453</v>
      </c>
      <c r="D57" s="115">
        <f>SUM(D55:D56)</f>
        <v>0</v>
      </c>
      <c r="E57" s="2"/>
      <c r="F57" s="2"/>
      <c r="G57" s="2"/>
      <c r="H57" s="2"/>
      <c r="I57" s="2"/>
      <c r="J57" s="2"/>
      <c r="K57" s="2"/>
      <c r="L57" s="2"/>
      <c r="M57" s="2"/>
      <c r="N57" s="2"/>
      <c r="O57" s="2"/>
      <c r="P57" s="2"/>
      <c r="Q57" s="2"/>
    </row>
    <row r="58" spans="1:17" ht="12" customHeight="1">
      <c r="A58" s="20"/>
      <c r="B58" s="20"/>
      <c r="C58" s="20"/>
      <c r="D58" s="2"/>
      <c r="E58" s="2"/>
      <c r="F58" s="2"/>
      <c r="G58" s="2"/>
      <c r="H58" s="2"/>
      <c r="I58" s="2"/>
      <c r="J58" s="2"/>
      <c r="K58" s="2"/>
      <c r="L58" s="2"/>
      <c r="M58" s="2"/>
      <c r="N58" s="2"/>
      <c r="O58" s="2"/>
      <c r="P58" s="2"/>
      <c r="Q58" s="2"/>
    </row>
    <row r="59" spans="1:17" ht="19" customHeight="1">
      <c r="A59" s="248" t="s">
        <v>129</v>
      </c>
      <c r="B59" s="248"/>
      <c r="C59" s="248"/>
      <c r="D59" s="248"/>
      <c r="E59" s="87"/>
      <c r="F59" s="87"/>
      <c r="G59" s="87"/>
      <c r="H59" s="87"/>
      <c r="I59" s="87"/>
      <c r="J59" s="87"/>
      <c r="K59" s="87"/>
      <c r="L59" s="2"/>
      <c r="M59" s="2"/>
      <c r="N59" s="2"/>
      <c r="O59" s="2"/>
      <c r="P59" s="2"/>
      <c r="Q59" s="2"/>
    </row>
    <row r="60" spans="1:17" ht="36.5" customHeight="1">
      <c r="A60" s="247" t="s">
        <v>263</v>
      </c>
      <c r="B60" s="247"/>
      <c r="C60" s="247"/>
      <c r="D60" s="247"/>
      <c r="E60" s="88"/>
      <c r="F60" s="88"/>
      <c r="G60" s="88"/>
      <c r="H60" s="88"/>
      <c r="I60" s="2"/>
      <c r="J60" s="88"/>
      <c r="K60" s="88"/>
      <c r="L60" s="2"/>
      <c r="M60" s="2"/>
      <c r="N60" s="2"/>
      <c r="O60" s="2"/>
      <c r="P60" s="2"/>
      <c r="Q60" s="2"/>
    </row>
    <row r="61" spans="1:17" ht="30" customHeight="1">
      <c r="A61" s="247" t="s">
        <v>264</v>
      </c>
      <c r="B61" s="247"/>
      <c r="C61" s="247"/>
      <c r="D61" s="247"/>
      <c r="E61" s="88"/>
      <c r="F61" s="88"/>
      <c r="G61" s="88"/>
      <c r="H61" s="88"/>
      <c r="I61" s="88"/>
      <c r="J61" s="88"/>
      <c r="K61" s="88"/>
      <c r="L61" s="2"/>
      <c r="M61" s="2"/>
      <c r="N61" s="2"/>
      <c r="O61" s="2"/>
      <c r="P61" s="2"/>
      <c r="Q61" s="2"/>
    </row>
    <row r="62" spans="1:17" ht="12" customHeight="1">
      <c r="A62" s="90"/>
      <c r="B62" s="90"/>
      <c r="C62" s="90"/>
      <c r="D62" s="90"/>
      <c r="E62" s="90"/>
      <c r="F62" s="90"/>
      <c r="G62" s="90"/>
      <c r="H62" s="90"/>
      <c r="I62" s="90"/>
      <c r="J62" s="90"/>
      <c r="K62" s="90"/>
      <c r="L62" s="2"/>
      <c r="M62" s="2"/>
      <c r="N62" s="2"/>
      <c r="O62" s="2"/>
      <c r="P62" s="2"/>
      <c r="Q62" s="2"/>
    </row>
    <row r="63" spans="1:17" ht="19" customHeight="1">
      <c r="A63" s="282" t="s">
        <v>32</v>
      </c>
      <c r="B63" s="285"/>
      <c r="C63" s="285"/>
      <c r="D63" s="286"/>
      <c r="E63" s="2"/>
      <c r="F63" s="2"/>
      <c r="G63" s="2"/>
      <c r="H63" s="2"/>
      <c r="I63" s="2"/>
      <c r="J63" s="2"/>
      <c r="K63" s="2"/>
      <c r="L63" s="2"/>
      <c r="M63" s="2"/>
      <c r="N63" s="2"/>
      <c r="O63" s="2"/>
      <c r="P63" s="2"/>
      <c r="Q63" s="2"/>
    </row>
    <row r="64" spans="1:17" ht="12" customHeight="1">
      <c r="A64" s="16" t="s">
        <v>33</v>
      </c>
      <c r="B64" s="16" t="s">
        <v>34</v>
      </c>
      <c r="C64" s="16" t="s">
        <v>29</v>
      </c>
      <c r="D64" s="16" t="s">
        <v>17</v>
      </c>
      <c r="E64" s="2"/>
      <c r="F64" s="2"/>
      <c r="G64" s="2"/>
      <c r="H64" s="23"/>
      <c r="I64" s="2"/>
      <c r="J64" s="2"/>
      <c r="K64" s="2"/>
      <c r="L64" s="2"/>
      <c r="M64" s="2"/>
      <c r="N64" s="2"/>
      <c r="O64" s="2"/>
      <c r="P64" s="2"/>
      <c r="Q64" s="2"/>
    </row>
    <row r="65" spans="1:17" ht="12" customHeight="1">
      <c r="A65" s="24" t="s">
        <v>1</v>
      </c>
      <c r="B65" s="21" t="s">
        <v>35</v>
      </c>
      <c r="C65" s="25">
        <v>0.2</v>
      </c>
      <c r="D65" s="26">
        <f>C65*(C45+D57)</f>
        <v>0</v>
      </c>
      <c r="E65" s="2"/>
      <c r="F65" s="2"/>
      <c r="G65" s="2"/>
      <c r="H65" s="2"/>
      <c r="I65" s="17"/>
      <c r="J65" s="2"/>
      <c r="K65" s="2"/>
      <c r="L65" s="2"/>
      <c r="M65" s="2"/>
      <c r="N65" s="2"/>
      <c r="O65" s="2"/>
      <c r="P65" s="2"/>
      <c r="Q65" s="2"/>
    </row>
    <row r="66" spans="1:17" ht="12" customHeight="1">
      <c r="A66" s="24" t="s">
        <v>3</v>
      </c>
      <c r="B66" s="21" t="s">
        <v>36</v>
      </c>
      <c r="C66" s="25">
        <v>2.5000000000000001E-2</v>
      </c>
      <c r="D66" s="26">
        <f>C66*(C45+D57)</f>
        <v>0</v>
      </c>
      <c r="E66" s="2"/>
      <c r="F66" s="2"/>
      <c r="G66" s="2"/>
      <c r="H66" s="2"/>
      <c r="I66" s="2"/>
      <c r="J66" s="2"/>
      <c r="K66" s="2"/>
      <c r="L66" s="2"/>
      <c r="M66" s="2"/>
      <c r="N66" s="2"/>
      <c r="O66" s="2"/>
      <c r="P66" s="2"/>
      <c r="Q66" s="2"/>
    </row>
    <row r="67" spans="1:17" ht="12" customHeight="1">
      <c r="A67" s="24" t="s">
        <v>6</v>
      </c>
      <c r="B67" s="21" t="s">
        <v>37</v>
      </c>
      <c r="C67" s="173">
        <v>0.03</v>
      </c>
      <c r="D67" s="26">
        <f>C67*(C45+D57)</f>
        <v>0</v>
      </c>
      <c r="E67" s="2"/>
      <c r="F67" s="2"/>
      <c r="G67" s="2"/>
      <c r="H67" s="2"/>
      <c r="I67" s="2"/>
      <c r="J67" s="2"/>
      <c r="K67" s="2"/>
      <c r="L67" s="2"/>
      <c r="M67" s="2"/>
      <c r="N67" s="2"/>
      <c r="O67" s="2"/>
      <c r="P67" s="2"/>
      <c r="Q67" s="2"/>
    </row>
    <row r="68" spans="1:17" ht="12" customHeight="1">
      <c r="A68" s="24" t="s">
        <v>8</v>
      </c>
      <c r="B68" s="21" t="s">
        <v>38</v>
      </c>
      <c r="C68" s="25">
        <v>1.4999999999999999E-2</v>
      </c>
      <c r="D68" s="26">
        <f>C68*(C45+D57)</f>
        <v>0</v>
      </c>
      <c r="E68" s="2"/>
      <c r="F68" s="2"/>
      <c r="G68" s="2"/>
      <c r="H68" s="2"/>
      <c r="I68" s="2"/>
      <c r="J68" s="2"/>
      <c r="K68" s="2"/>
      <c r="L68" s="2"/>
      <c r="M68" s="2"/>
      <c r="N68" s="2"/>
      <c r="O68" s="2"/>
      <c r="P68" s="2"/>
      <c r="Q68" s="2"/>
    </row>
    <row r="69" spans="1:17" ht="12" customHeight="1">
      <c r="A69" s="24" t="s">
        <v>21</v>
      </c>
      <c r="B69" s="21" t="s">
        <v>39</v>
      </c>
      <c r="C69" s="25">
        <v>0.01</v>
      </c>
      <c r="D69" s="26">
        <f>C69*(C45+D57)</f>
        <v>0</v>
      </c>
      <c r="E69" s="2"/>
      <c r="F69" s="2"/>
      <c r="G69" s="2"/>
      <c r="H69" s="2"/>
      <c r="I69" s="2"/>
      <c r="J69" s="2"/>
      <c r="K69" s="2"/>
      <c r="L69" s="2"/>
      <c r="M69" s="2"/>
      <c r="N69" s="2"/>
      <c r="O69" s="2"/>
      <c r="P69" s="2"/>
      <c r="Q69" s="2"/>
    </row>
    <row r="70" spans="1:17" ht="12" customHeight="1">
      <c r="A70" s="24" t="s">
        <v>23</v>
      </c>
      <c r="B70" s="21" t="s">
        <v>40</v>
      </c>
      <c r="C70" s="25">
        <v>6.0000000000000001E-3</v>
      </c>
      <c r="D70" s="26">
        <f>C70*(C45+D57)</f>
        <v>0</v>
      </c>
      <c r="E70" s="2"/>
      <c r="F70" s="2"/>
      <c r="G70" s="2"/>
      <c r="H70" s="2"/>
      <c r="I70" s="2"/>
      <c r="J70" s="2"/>
      <c r="K70" s="2"/>
      <c r="L70" s="2"/>
      <c r="M70" s="2"/>
      <c r="N70" s="2"/>
      <c r="O70" s="2"/>
      <c r="P70" s="2"/>
      <c r="Q70" s="2"/>
    </row>
    <row r="71" spans="1:17" ht="12" customHeight="1">
      <c r="A71" s="24" t="s">
        <v>41</v>
      </c>
      <c r="B71" s="21" t="s">
        <v>42</v>
      </c>
      <c r="C71" s="25">
        <v>2E-3</v>
      </c>
      <c r="D71" s="26">
        <f>C71*(C45+D57)</f>
        <v>0</v>
      </c>
      <c r="E71" s="2"/>
      <c r="F71" s="2"/>
      <c r="G71" s="2"/>
      <c r="H71" s="2"/>
      <c r="I71" s="2"/>
      <c r="J71" s="2"/>
      <c r="K71" s="2"/>
      <c r="L71" s="2"/>
      <c r="M71" s="2"/>
      <c r="N71" s="2"/>
      <c r="O71" s="2"/>
      <c r="P71" s="2"/>
      <c r="Q71" s="2"/>
    </row>
    <row r="72" spans="1:17" ht="19" customHeight="1">
      <c r="A72" s="24" t="s">
        <v>43</v>
      </c>
      <c r="B72" s="21" t="s">
        <v>44</v>
      </c>
      <c r="C72" s="25">
        <v>0.08</v>
      </c>
      <c r="D72" s="26">
        <f>C72*(C45+D57)</f>
        <v>0</v>
      </c>
      <c r="E72" s="2"/>
      <c r="F72" s="2"/>
      <c r="G72" s="2"/>
      <c r="H72" s="2"/>
      <c r="I72" s="2"/>
      <c r="J72" s="2"/>
      <c r="K72" s="2"/>
      <c r="L72" s="2"/>
      <c r="M72" s="2"/>
      <c r="N72" s="2"/>
      <c r="O72" s="2"/>
      <c r="P72" s="2"/>
      <c r="Q72" s="2"/>
    </row>
    <row r="73" spans="1:17" ht="12" customHeight="1">
      <c r="A73" s="252" t="s">
        <v>127</v>
      </c>
      <c r="B73" s="267"/>
      <c r="C73" s="116">
        <f>SUM(C65:C72)</f>
        <v>0.36800000000000005</v>
      </c>
      <c r="D73" s="117">
        <f>SUM(D65:D72)</f>
        <v>0</v>
      </c>
      <c r="E73" s="2"/>
      <c r="F73" s="2"/>
      <c r="G73" s="2"/>
      <c r="H73" s="2"/>
      <c r="I73" s="2"/>
      <c r="J73" s="2"/>
      <c r="K73" s="2"/>
      <c r="L73" s="2"/>
      <c r="M73" s="2"/>
      <c r="N73" s="2"/>
      <c r="O73" s="2"/>
      <c r="P73" s="2"/>
      <c r="Q73" s="2"/>
    </row>
    <row r="74" spans="1:17" ht="12" customHeight="1">
      <c r="A74" s="20"/>
      <c r="B74" s="20"/>
      <c r="C74" s="20"/>
      <c r="D74" s="2"/>
      <c r="E74" s="2"/>
      <c r="F74" s="2"/>
      <c r="G74" s="2"/>
      <c r="H74" s="2"/>
      <c r="I74" s="2"/>
      <c r="J74" s="2"/>
      <c r="K74" s="2"/>
      <c r="L74" s="2"/>
      <c r="M74" s="2"/>
      <c r="N74" s="2"/>
      <c r="O74" s="2"/>
      <c r="P74" s="2"/>
      <c r="Q74" s="2"/>
    </row>
    <row r="75" spans="1:17" ht="12" customHeight="1">
      <c r="A75" s="258" t="s">
        <v>129</v>
      </c>
      <c r="B75" s="258"/>
      <c r="C75" s="258"/>
      <c r="D75" s="258"/>
      <c r="E75" s="258"/>
      <c r="F75" s="258"/>
      <c r="G75" s="258"/>
      <c r="H75" s="258"/>
      <c r="I75" s="258"/>
      <c r="J75" s="258"/>
      <c r="K75" s="258"/>
      <c r="L75" s="2"/>
      <c r="M75" s="2"/>
      <c r="N75" s="2"/>
      <c r="O75" s="2"/>
      <c r="P75" s="2"/>
      <c r="Q75" s="2"/>
    </row>
    <row r="76" spans="1:17" ht="12" customHeight="1">
      <c r="A76" s="255" t="s">
        <v>137</v>
      </c>
      <c r="B76" s="255"/>
      <c r="C76" s="255"/>
      <c r="D76" s="255"/>
      <c r="E76" s="94"/>
      <c r="F76" s="94"/>
      <c r="G76" s="94"/>
      <c r="H76" s="94"/>
      <c r="I76" s="94"/>
      <c r="J76" s="94"/>
      <c r="K76" s="94"/>
      <c r="L76" s="2"/>
      <c r="M76" s="2"/>
      <c r="N76" s="2"/>
      <c r="O76" s="2"/>
      <c r="P76" s="2"/>
      <c r="Q76" s="2"/>
    </row>
    <row r="77" spans="1:17" ht="28" customHeight="1">
      <c r="A77" s="247" t="s">
        <v>277</v>
      </c>
      <c r="B77" s="247"/>
      <c r="C77" s="247"/>
      <c r="D77" s="247"/>
      <c r="E77" s="92"/>
      <c r="F77" s="92"/>
      <c r="G77" s="92"/>
      <c r="H77" s="92"/>
      <c r="I77" s="92"/>
      <c r="J77" s="92"/>
      <c r="K77" s="92"/>
      <c r="L77" s="2"/>
      <c r="M77" s="2"/>
      <c r="N77" s="2"/>
      <c r="O77" s="2"/>
      <c r="P77" s="2"/>
      <c r="Q77" s="2"/>
    </row>
    <row r="78" spans="1:17" ht="34.5" customHeight="1">
      <c r="A78" s="247" t="s">
        <v>276</v>
      </c>
      <c r="B78" s="247"/>
      <c r="C78" s="247"/>
      <c r="D78" s="247"/>
      <c r="E78" s="92"/>
      <c r="F78" s="92"/>
      <c r="G78" s="92"/>
      <c r="H78" s="92"/>
      <c r="I78" s="92"/>
      <c r="J78" s="92"/>
      <c r="K78" s="92"/>
      <c r="L78" s="2"/>
      <c r="M78" s="2"/>
      <c r="N78" s="2"/>
      <c r="O78" s="2"/>
      <c r="P78" s="2"/>
      <c r="Q78" s="2"/>
    </row>
    <row r="79" spans="1:17" ht="12" customHeight="1">
      <c r="A79" s="247" t="s">
        <v>275</v>
      </c>
      <c r="B79" s="247"/>
      <c r="C79" s="247"/>
      <c r="D79" s="247"/>
      <c r="E79" s="92"/>
      <c r="F79" s="92"/>
      <c r="G79" s="92"/>
      <c r="H79" s="92"/>
      <c r="I79" s="92"/>
      <c r="J79" s="92"/>
      <c r="K79" s="92"/>
      <c r="L79" s="2"/>
      <c r="M79" s="2"/>
      <c r="N79" s="2"/>
      <c r="O79" s="2"/>
      <c r="P79" s="2"/>
      <c r="Q79" s="2"/>
    </row>
    <row r="80" spans="1:17" ht="30.5" customHeight="1">
      <c r="A80" s="291" t="s">
        <v>274</v>
      </c>
      <c r="B80" s="291"/>
      <c r="C80" s="291"/>
      <c r="D80" s="291"/>
      <c r="E80" s="93"/>
      <c r="F80" s="93"/>
      <c r="G80" s="93"/>
      <c r="H80" s="93"/>
      <c r="I80" s="93"/>
      <c r="J80" s="93"/>
      <c r="K80" s="93"/>
      <c r="L80" s="2"/>
      <c r="M80" s="2"/>
      <c r="N80" s="2"/>
      <c r="O80" s="2"/>
      <c r="P80" s="2"/>
      <c r="Q80" s="2"/>
    </row>
    <row r="81" spans="1:17" ht="12" customHeight="1">
      <c r="A81" s="292" t="s">
        <v>278</v>
      </c>
      <c r="B81" s="292"/>
      <c r="C81" s="292"/>
      <c r="D81" s="292"/>
      <c r="E81" s="96"/>
      <c r="F81" s="96"/>
      <c r="G81" s="96"/>
      <c r="H81" s="96"/>
      <c r="I81" s="96"/>
      <c r="J81" s="96"/>
      <c r="K81" s="96"/>
      <c r="L81" s="2"/>
      <c r="M81" s="2"/>
      <c r="N81" s="2"/>
      <c r="O81" s="2"/>
      <c r="P81" s="2"/>
      <c r="Q81" s="2"/>
    </row>
    <row r="82" spans="1:17" ht="20.5" customHeight="1">
      <c r="A82" s="255" t="s">
        <v>279</v>
      </c>
      <c r="B82" s="255"/>
      <c r="C82" s="255"/>
      <c r="D82" s="255"/>
      <c r="E82" s="94"/>
      <c r="F82" s="94"/>
      <c r="G82" s="94"/>
      <c r="H82" s="94"/>
      <c r="I82" s="94"/>
      <c r="J82" s="94"/>
      <c r="K82" s="94"/>
      <c r="L82" s="2"/>
      <c r="M82" s="2"/>
      <c r="N82" s="2"/>
      <c r="O82" s="2"/>
      <c r="P82" s="2"/>
      <c r="Q82" s="2"/>
    </row>
    <row r="83" spans="1:17" ht="21" customHeight="1">
      <c r="A83" s="255" t="s">
        <v>280</v>
      </c>
      <c r="B83" s="255"/>
      <c r="C83" s="255"/>
      <c r="D83" s="255"/>
      <c r="E83" s="94"/>
      <c r="F83" s="94"/>
      <c r="G83" s="94"/>
      <c r="H83" s="94"/>
      <c r="I83" s="94"/>
      <c r="J83" s="94"/>
      <c r="K83" s="94"/>
      <c r="L83" s="2"/>
      <c r="M83" s="2"/>
      <c r="N83" s="2"/>
      <c r="O83" s="2"/>
      <c r="P83" s="2"/>
      <c r="Q83" s="2"/>
    </row>
    <row r="84" spans="1:17" ht="27.5" customHeight="1">
      <c r="A84" s="256" t="s">
        <v>144</v>
      </c>
      <c r="B84" s="256"/>
      <c r="C84" s="256"/>
      <c r="D84" s="256"/>
      <c r="E84" s="95"/>
      <c r="F84" s="95"/>
      <c r="G84" s="95"/>
      <c r="H84" s="95"/>
      <c r="I84" s="95"/>
      <c r="J84" s="95"/>
      <c r="K84" s="95"/>
      <c r="L84" s="2"/>
      <c r="M84" s="2"/>
      <c r="N84" s="2"/>
      <c r="O84" s="2"/>
      <c r="P84" s="2"/>
      <c r="Q84" s="2"/>
    </row>
    <row r="85" spans="1:17" ht="12" customHeight="1">
      <c r="A85" s="91"/>
      <c r="B85" s="91"/>
      <c r="C85" s="91"/>
      <c r="D85" s="91"/>
      <c r="E85" s="91"/>
      <c r="F85" s="91"/>
      <c r="G85" s="91"/>
      <c r="H85" s="91"/>
      <c r="I85" s="91"/>
      <c r="J85" s="91"/>
      <c r="K85" s="91"/>
      <c r="L85" s="2"/>
      <c r="M85" s="2"/>
      <c r="N85" s="2"/>
      <c r="O85" s="2"/>
      <c r="P85" s="2"/>
      <c r="Q85" s="2"/>
    </row>
    <row r="86" spans="1:17" ht="18" customHeight="1">
      <c r="A86" s="287" t="s">
        <v>46</v>
      </c>
      <c r="B86" s="283"/>
      <c r="C86" s="284"/>
      <c r="D86" s="59"/>
      <c r="E86" s="2"/>
      <c r="F86" s="2"/>
      <c r="G86" s="2"/>
      <c r="H86" s="2"/>
      <c r="I86" s="2"/>
      <c r="J86" s="2"/>
      <c r="K86" s="2"/>
      <c r="L86" s="2"/>
      <c r="M86" s="2"/>
      <c r="N86" s="2"/>
      <c r="O86" s="2"/>
      <c r="P86" s="2"/>
      <c r="Q86" s="2"/>
    </row>
    <row r="87" spans="1:17" ht="12" customHeight="1">
      <c r="A87" s="57" t="s">
        <v>47</v>
      </c>
      <c r="B87" s="57" t="s">
        <v>48</v>
      </c>
      <c r="C87" s="57" t="s">
        <v>17</v>
      </c>
      <c r="D87" s="59"/>
      <c r="E87" s="2"/>
      <c r="F87" s="2"/>
      <c r="G87" s="2"/>
      <c r="H87" s="2"/>
      <c r="I87" s="2"/>
      <c r="J87" s="2"/>
      <c r="K87" s="2"/>
      <c r="L87" s="2"/>
      <c r="M87" s="2"/>
      <c r="N87" s="2"/>
      <c r="O87" s="2"/>
      <c r="P87" s="2"/>
      <c r="Q87" s="2"/>
    </row>
    <row r="88" spans="1:17" ht="12" customHeight="1">
      <c r="A88" s="86" t="s">
        <v>1</v>
      </c>
      <c r="B88" s="65" t="s">
        <v>148</v>
      </c>
      <c r="C88" s="80">
        <v>0</v>
      </c>
      <c r="D88" s="59"/>
      <c r="E88" s="2"/>
      <c r="F88" s="2"/>
      <c r="G88" s="2"/>
      <c r="H88" s="2"/>
      <c r="I88" s="2"/>
      <c r="J88" s="2"/>
      <c r="K88" s="2"/>
      <c r="L88" s="2"/>
      <c r="M88" s="2"/>
      <c r="N88" s="2"/>
      <c r="O88" s="2"/>
      <c r="P88" s="2"/>
      <c r="Q88" s="2"/>
    </row>
    <row r="89" spans="1:17" ht="12" customHeight="1">
      <c r="A89" s="86" t="s">
        <v>3</v>
      </c>
      <c r="B89" s="65" t="s">
        <v>115</v>
      </c>
      <c r="C89" s="81">
        <v>0</v>
      </c>
      <c r="D89" s="59"/>
      <c r="E89" s="27"/>
      <c r="F89" s="2"/>
      <c r="G89" s="2"/>
      <c r="H89" s="2"/>
      <c r="I89" s="2"/>
      <c r="J89" s="2"/>
      <c r="K89" s="2"/>
      <c r="L89" s="2"/>
      <c r="M89" s="2"/>
      <c r="N89" s="2"/>
      <c r="O89" s="2"/>
      <c r="P89" s="2"/>
      <c r="Q89" s="2"/>
    </row>
    <row r="90" spans="1:17" ht="12" customHeight="1">
      <c r="A90" s="86" t="s">
        <v>6</v>
      </c>
      <c r="B90" s="65" t="s">
        <v>116</v>
      </c>
      <c r="C90" s="82">
        <v>0</v>
      </c>
      <c r="D90" s="59"/>
      <c r="E90" s="27"/>
      <c r="F90" s="2"/>
      <c r="G90" s="2"/>
      <c r="H90" s="2"/>
      <c r="I90" s="2"/>
      <c r="J90" s="2"/>
      <c r="K90" s="2"/>
      <c r="L90" s="2"/>
      <c r="M90" s="2"/>
      <c r="N90" s="2"/>
      <c r="O90" s="2"/>
      <c r="P90" s="2"/>
      <c r="Q90" s="2"/>
    </row>
    <row r="91" spans="1:17" ht="12" customHeight="1">
      <c r="A91" s="86" t="s">
        <v>8</v>
      </c>
      <c r="B91" s="65" t="s">
        <v>151</v>
      </c>
      <c r="C91" s="82">
        <v>0</v>
      </c>
      <c r="D91" s="59"/>
      <c r="E91" s="27"/>
      <c r="F91" s="2"/>
      <c r="G91" s="2"/>
      <c r="H91" s="2"/>
      <c r="I91" s="2"/>
      <c r="J91" s="2"/>
      <c r="K91" s="2"/>
      <c r="L91" s="2"/>
      <c r="M91" s="2"/>
      <c r="N91" s="2"/>
      <c r="O91" s="2"/>
      <c r="P91" s="2"/>
      <c r="Q91" s="2"/>
    </row>
    <row r="92" spans="1:17" ht="12" customHeight="1">
      <c r="A92" s="268" t="s">
        <v>126</v>
      </c>
      <c r="B92" s="267"/>
      <c r="C92" s="128">
        <f>SUM(C88:C91)</f>
        <v>0</v>
      </c>
      <c r="D92" s="60"/>
      <c r="E92" s="2"/>
      <c r="F92" s="2"/>
      <c r="G92" s="2"/>
      <c r="H92" s="2"/>
      <c r="I92" s="2"/>
      <c r="J92" s="2"/>
      <c r="K92" s="2"/>
      <c r="L92" s="2"/>
      <c r="M92" s="2"/>
      <c r="N92" s="2"/>
      <c r="O92" s="2"/>
      <c r="P92" s="2"/>
      <c r="Q92" s="2"/>
    </row>
    <row r="93" spans="1:17" ht="11" customHeight="1">
      <c r="A93" s="2"/>
      <c r="B93" s="2"/>
      <c r="C93" s="9"/>
      <c r="D93" s="2"/>
      <c r="E93" s="2"/>
      <c r="F93" s="2"/>
      <c r="G93" s="2"/>
      <c r="H93" s="2"/>
      <c r="I93" s="2"/>
      <c r="J93" s="2"/>
      <c r="K93" s="2"/>
      <c r="L93" s="2"/>
      <c r="M93" s="2"/>
      <c r="N93" s="2"/>
      <c r="O93" s="2"/>
      <c r="P93" s="2"/>
      <c r="Q93" s="2"/>
    </row>
    <row r="94" spans="1:17" s="89" customFormat="1" ht="15.75" customHeight="1">
      <c r="A94" s="99" t="s">
        <v>129</v>
      </c>
      <c r="B94" s="99"/>
      <c r="C94" s="99"/>
      <c r="D94" s="100"/>
      <c r="E94" s="100"/>
      <c r="F94" s="100"/>
      <c r="G94" s="100"/>
      <c r="H94" s="100"/>
      <c r="I94" s="100"/>
      <c r="J94" s="100"/>
      <c r="K94" s="100"/>
    </row>
    <row r="95" spans="1:17" s="89" customFormat="1" ht="15.75" customHeight="1">
      <c r="A95" s="247" t="s">
        <v>145</v>
      </c>
      <c r="B95" s="247"/>
      <c r="C95" s="247"/>
      <c r="D95" s="101"/>
      <c r="E95" s="101"/>
      <c r="F95" s="101"/>
      <c r="G95" s="101"/>
      <c r="H95" s="101"/>
      <c r="I95" s="101"/>
      <c r="J95" s="101"/>
      <c r="K95" s="101"/>
    </row>
    <row r="96" spans="1:17" s="89" customFormat="1" ht="24.5" customHeight="1">
      <c r="A96" s="247" t="s">
        <v>146</v>
      </c>
      <c r="B96" s="247"/>
      <c r="C96" s="247"/>
      <c r="D96" s="101"/>
      <c r="E96" s="101"/>
      <c r="F96" s="101"/>
      <c r="G96" s="101"/>
      <c r="H96" s="101"/>
      <c r="I96" s="101"/>
      <c r="J96" s="101"/>
      <c r="K96" s="101"/>
    </row>
    <row r="97" spans="1:17" s="89" customFormat="1" ht="15.5" customHeight="1">
      <c r="A97" s="247" t="s">
        <v>147</v>
      </c>
      <c r="B97" s="247"/>
      <c r="C97" s="247"/>
      <c r="D97" s="101"/>
      <c r="E97" s="101"/>
      <c r="F97" s="101"/>
      <c r="G97" s="101"/>
      <c r="H97" s="101"/>
      <c r="I97" s="101"/>
      <c r="J97" s="101"/>
      <c r="K97" s="101"/>
    </row>
    <row r="98" spans="1:17" s="89" customFormat="1" ht="15.5">
      <c r="A98" s="90"/>
      <c r="B98" s="90"/>
      <c r="C98" s="90"/>
      <c r="D98" s="90"/>
      <c r="E98" s="90"/>
      <c r="F98" s="90"/>
      <c r="G98" s="90"/>
      <c r="H98" s="90"/>
      <c r="I98" s="90"/>
      <c r="J98" s="90"/>
      <c r="K98" s="90"/>
    </row>
    <row r="99" spans="1:17" ht="12" customHeight="1">
      <c r="A99" s="269" t="s">
        <v>49</v>
      </c>
      <c r="B99" s="270"/>
      <c r="C99" s="271"/>
      <c r="D99" s="2"/>
      <c r="E99" s="2"/>
      <c r="F99" s="2"/>
      <c r="G99" s="2"/>
      <c r="H99" s="2"/>
      <c r="I99" s="2"/>
      <c r="J99" s="2"/>
      <c r="K99" s="2"/>
      <c r="L99" s="2"/>
      <c r="M99" s="2"/>
      <c r="N99" s="2"/>
      <c r="O99" s="2"/>
      <c r="P99" s="2"/>
      <c r="Q99" s="2"/>
    </row>
    <row r="100" spans="1:17" ht="12" customHeight="1">
      <c r="A100" s="57">
        <v>2</v>
      </c>
      <c r="B100" s="57" t="s">
        <v>50</v>
      </c>
      <c r="C100" s="57" t="s">
        <v>17</v>
      </c>
      <c r="D100" s="56"/>
      <c r="E100" s="2"/>
      <c r="F100" s="2"/>
      <c r="G100" s="2"/>
      <c r="H100" s="2"/>
      <c r="I100" s="2"/>
      <c r="J100" s="2"/>
      <c r="K100" s="2"/>
      <c r="L100" s="2"/>
      <c r="M100" s="2"/>
      <c r="N100" s="2"/>
      <c r="O100" s="2"/>
      <c r="P100" s="2"/>
      <c r="Q100" s="2"/>
    </row>
    <row r="101" spans="1:17" ht="12" customHeight="1">
      <c r="A101" s="57" t="s">
        <v>27</v>
      </c>
      <c r="B101" s="58" t="s">
        <v>28</v>
      </c>
      <c r="C101" s="83">
        <f>D57</f>
        <v>0</v>
      </c>
      <c r="D101" s="56"/>
      <c r="E101" s="2"/>
      <c r="F101" s="2"/>
      <c r="G101" s="2"/>
      <c r="H101" s="2"/>
      <c r="I101" s="2"/>
      <c r="J101" s="2"/>
      <c r="K101" s="2"/>
      <c r="L101" s="2"/>
      <c r="M101" s="2"/>
      <c r="N101" s="2"/>
      <c r="O101" s="2"/>
      <c r="P101" s="2"/>
      <c r="Q101" s="2"/>
    </row>
    <row r="102" spans="1:17" ht="12" customHeight="1">
      <c r="A102" s="57" t="s">
        <v>33</v>
      </c>
      <c r="B102" s="58" t="s">
        <v>34</v>
      </c>
      <c r="C102" s="83">
        <f>D73</f>
        <v>0</v>
      </c>
      <c r="D102" s="56"/>
      <c r="E102" s="2"/>
      <c r="F102" s="2"/>
      <c r="G102" s="2"/>
      <c r="H102" s="2"/>
      <c r="I102" s="2"/>
      <c r="J102" s="2"/>
      <c r="K102" s="2"/>
      <c r="L102" s="2"/>
      <c r="M102" s="2"/>
      <c r="N102" s="2"/>
      <c r="O102" s="2"/>
      <c r="P102" s="2"/>
      <c r="Q102" s="2"/>
    </row>
    <row r="103" spans="1:17" ht="12" customHeight="1">
      <c r="A103" s="57" t="s">
        <v>47</v>
      </c>
      <c r="B103" s="58" t="s">
        <v>48</v>
      </c>
      <c r="C103" s="83">
        <f>C92</f>
        <v>0</v>
      </c>
      <c r="D103" s="56"/>
      <c r="E103" s="2"/>
      <c r="F103" s="2"/>
      <c r="G103" s="2"/>
      <c r="H103" s="2"/>
      <c r="I103" s="2"/>
      <c r="J103" s="2"/>
      <c r="K103" s="2"/>
      <c r="L103" s="2"/>
      <c r="M103" s="2"/>
      <c r="N103" s="2"/>
      <c r="O103" s="2"/>
      <c r="P103" s="2"/>
      <c r="Q103" s="2"/>
    </row>
    <row r="104" spans="1:17" ht="19" customHeight="1">
      <c r="A104" s="273" t="s">
        <v>127</v>
      </c>
      <c r="B104" s="267"/>
      <c r="C104" s="118">
        <f>SUM(C101:C103)</f>
        <v>0</v>
      </c>
      <c r="D104" s="56"/>
      <c r="E104" s="2"/>
      <c r="F104" s="2"/>
      <c r="G104" s="2"/>
      <c r="H104" s="2"/>
      <c r="I104" s="2"/>
      <c r="J104" s="2"/>
      <c r="K104" s="2"/>
      <c r="L104" s="2"/>
      <c r="M104" s="2"/>
      <c r="N104" s="2"/>
      <c r="O104" s="2"/>
      <c r="P104" s="2"/>
      <c r="Q104" s="29"/>
    </row>
    <row r="105" spans="1:17" ht="12" customHeight="1">
      <c r="A105" s="2"/>
      <c r="B105" s="2"/>
      <c r="C105" s="9"/>
      <c r="D105" s="2"/>
      <c r="E105" s="2"/>
      <c r="F105" s="2"/>
      <c r="G105" s="2"/>
      <c r="H105" s="2"/>
      <c r="I105" s="2"/>
      <c r="J105" s="2"/>
      <c r="K105" s="2"/>
      <c r="L105" s="2"/>
      <c r="M105" s="2"/>
      <c r="N105" s="2"/>
      <c r="O105" s="2"/>
      <c r="P105" s="2"/>
      <c r="Q105" s="2"/>
    </row>
    <row r="106" spans="1:17" ht="19" customHeight="1">
      <c r="A106" s="249" t="s">
        <v>51</v>
      </c>
      <c r="B106" s="250"/>
      <c r="C106" s="250"/>
      <c r="D106" s="251"/>
      <c r="E106" s="2"/>
      <c r="F106" s="2"/>
      <c r="G106" s="2"/>
      <c r="H106" s="2"/>
      <c r="I106" s="2"/>
      <c r="J106" s="2"/>
      <c r="K106" s="2"/>
      <c r="L106" s="2"/>
      <c r="M106" s="2"/>
      <c r="N106" s="2"/>
      <c r="O106" s="2"/>
      <c r="P106" s="2"/>
      <c r="Q106" s="2"/>
    </row>
    <row r="107" spans="1:17" ht="12" customHeight="1">
      <c r="A107" s="20" t="s">
        <v>128</v>
      </c>
      <c r="B107" s="20" t="s">
        <v>52</v>
      </c>
      <c r="C107" s="20"/>
      <c r="D107" s="129"/>
      <c r="E107" s="2"/>
      <c r="F107" s="2"/>
      <c r="G107" s="2"/>
      <c r="H107" s="2"/>
      <c r="I107" s="2"/>
      <c r="J107" s="2"/>
      <c r="K107" s="2"/>
      <c r="L107" s="2"/>
      <c r="M107" s="2"/>
      <c r="N107" s="2"/>
      <c r="O107" s="2"/>
      <c r="P107" s="2"/>
      <c r="Q107" s="2"/>
    </row>
    <row r="108" spans="1:17" ht="12" customHeight="1">
      <c r="A108" s="24">
        <v>3</v>
      </c>
      <c r="B108" s="22" t="s">
        <v>53</v>
      </c>
      <c r="C108" s="16" t="s">
        <v>29</v>
      </c>
      <c r="D108" s="16" t="s">
        <v>17</v>
      </c>
      <c r="E108" s="2"/>
      <c r="F108" s="2"/>
      <c r="G108" s="2"/>
      <c r="H108" s="2"/>
      <c r="I108" s="2"/>
      <c r="J108" s="2"/>
      <c r="K108" s="2"/>
      <c r="L108" s="2"/>
      <c r="M108" s="2"/>
      <c r="N108" s="2"/>
      <c r="O108" s="2"/>
      <c r="P108" s="2"/>
      <c r="Q108" s="2"/>
    </row>
    <row r="109" spans="1:17" ht="12" customHeight="1">
      <c r="A109" s="24" t="s">
        <v>1</v>
      </c>
      <c r="B109" s="21" t="s">
        <v>54</v>
      </c>
      <c r="C109" s="153">
        <f>(1/12*0.05)*1</f>
        <v>4.1666666666666666E-3</v>
      </c>
      <c r="D109" s="154">
        <f>C109*(C45+C101+C103+D72)</f>
        <v>0</v>
      </c>
      <c r="E109" s="27"/>
      <c r="F109" s="2"/>
      <c r="G109" s="2"/>
      <c r="H109" s="2"/>
      <c r="I109" s="2"/>
      <c r="J109" s="2"/>
      <c r="K109" s="2"/>
      <c r="L109" s="2"/>
      <c r="M109" s="2"/>
      <c r="N109" s="2"/>
      <c r="O109" s="2"/>
      <c r="P109" s="2"/>
      <c r="Q109" s="2"/>
    </row>
    <row r="110" spans="1:17" ht="12" customHeight="1">
      <c r="A110" s="24" t="s">
        <v>3</v>
      </c>
      <c r="B110" s="21" t="s">
        <v>55</v>
      </c>
      <c r="C110" s="84">
        <f>C72*C109</f>
        <v>3.3333333333333332E-4</v>
      </c>
      <c r="D110" s="79">
        <f>C110*C45</f>
        <v>0</v>
      </c>
      <c r="E110" s="2"/>
      <c r="F110" s="2"/>
      <c r="G110" s="2"/>
      <c r="H110" s="2"/>
      <c r="I110" s="2"/>
      <c r="J110" s="2"/>
      <c r="K110" s="2"/>
      <c r="L110" s="2"/>
      <c r="M110" s="2"/>
      <c r="N110" s="2"/>
      <c r="O110" s="2"/>
      <c r="P110" s="2"/>
      <c r="Q110" s="2"/>
    </row>
    <row r="111" spans="1:17" ht="13.5" customHeight="1">
      <c r="A111" s="24" t="s">
        <v>6</v>
      </c>
      <c r="B111" s="21" t="s">
        <v>230</v>
      </c>
      <c r="C111" s="85">
        <v>0.04</v>
      </c>
      <c r="D111" s="79">
        <f>C111*(C45+D57)</f>
        <v>0</v>
      </c>
      <c r="E111" s="27"/>
      <c r="F111" s="2"/>
      <c r="G111" s="2"/>
      <c r="H111" s="2"/>
      <c r="I111" s="2"/>
      <c r="J111" s="2"/>
      <c r="K111" s="2"/>
      <c r="L111" s="2"/>
      <c r="M111" s="2"/>
      <c r="N111" s="2"/>
      <c r="O111" s="2"/>
      <c r="P111" s="2"/>
      <c r="Q111" s="2"/>
    </row>
    <row r="112" spans="1:17" ht="12" customHeight="1">
      <c r="A112" s="24" t="s">
        <v>8</v>
      </c>
      <c r="B112" s="21" t="s">
        <v>193</v>
      </c>
      <c r="C112" s="85">
        <f>7/30/12</f>
        <v>1.9444444444444445E-2</v>
      </c>
      <c r="D112" s="79">
        <f>C112*(C45+C104)</f>
        <v>0</v>
      </c>
      <c r="E112" s="27"/>
      <c r="F112" s="2"/>
      <c r="G112" s="2"/>
      <c r="H112" s="2"/>
      <c r="I112" s="2"/>
      <c r="J112" s="2"/>
      <c r="K112" s="2"/>
      <c r="L112" s="2"/>
      <c r="M112" s="2"/>
      <c r="N112" s="2"/>
      <c r="O112" s="2"/>
      <c r="P112" s="2"/>
      <c r="Q112" s="2"/>
    </row>
    <row r="113" spans="1:17" ht="12" customHeight="1">
      <c r="A113" s="24" t="s">
        <v>21</v>
      </c>
      <c r="B113" s="21" t="s">
        <v>228</v>
      </c>
      <c r="C113" s="85">
        <f>C112*C73</f>
        <v>7.1555555555555565E-3</v>
      </c>
      <c r="D113" s="79">
        <f>C113*C45</f>
        <v>0</v>
      </c>
      <c r="E113" s="27"/>
      <c r="F113" s="2"/>
      <c r="G113" s="2"/>
      <c r="H113" s="2"/>
      <c r="I113" s="2"/>
      <c r="J113" s="2"/>
      <c r="K113" s="2"/>
      <c r="L113" s="2"/>
      <c r="M113" s="2"/>
      <c r="N113" s="2"/>
      <c r="O113" s="2"/>
      <c r="P113" s="2"/>
      <c r="Q113" s="2"/>
    </row>
    <row r="114" spans="1:17" ht="12" customHeight="1">
      <c r="A114" s="24" t="s">
        <v>23</v>
      </c>
      <c r="B114" s="21" t="s">
        <v>229</v>
      </c>
      <c r="C114" s="66">
        <f>0.0194*0.08*0.4</f>
        <v>6.2080000000000002E-4</v>
      </c>
      <c r="D114" s="79">
        <f>C114*(C45+D57)</f>
        <v>0</v>
      </c>
      <c r="E114" s="2"/>
      <c r="F114" s="2"/>
      <c r="G114" s="2"/>
      <c r="H114" s="2"/>
      <c r="I114" s="2"/>
      <c r="J114" s="2"/>
      <c r="K114" s="2"/>
      <c r="L114" s="2"/>
      <c r="M114" s="2"/>
      <c r="N114" s="2"/>
      <c r="O114" s="2"/>
      <c r="P114" s="2"/>
      <c r="Q114" s="2"/>
    </row>
    <row r="115" spans="1:17" ht="12" customHeight="1">
      <c r="A115" s="252" t="s">
        <v>127</v>
      </c>
      <c r="B115" s="254"/>
      <c r="C115" s="119">
        <f>SUM(C109:C113)</f>
        <v>7.1099999999999997E-2</v>
      </c>
      <c r="D115" s="115">
        <f>SUM(D109:D114)</f>
        <v>0</v>
      </c>
      <c r="E115" s="2"/>
      <c r="F115" s="2"/>
      <c r="G115" s="2"/>
      <c r="H115" s="2"/>
      <c r="I115" s="2"/>
      <c r="J115" s="2"/>
      <c r="K115" s="2"/>
      <c r="L115" s="2"/>
      <c r="M115" s="2"/>
      <c r="N115" s="2"/>
      <c r="O115" s="2"/>
      <c r="P115" s="2"/>
      <c r="Q115" s="2"/>
    </row>
    <row r="116" spans="1:17" ht="19" customHeight="1">
      <c r="A116" s="20"/>
      <c r="B116" s="20"/>
      <c r="C116" s="20"/>
      <c r="D116" s="2"/>
      <c r="E116" s="2"/>
      <c r="F116" s="2"/>
      <c r="G116" s="2"/>
      <c r="H116" s="2"/>
      <c r="I116" s="2"/>
      <c r="J116" s="2"/>
      <c r="K116" s="2"/>
      <c r="L116" s="2"/>
      <c r="M116" s="2"/>
      <c r="N116" s="2"/>
      <c r="O116" s="2"/>
      <c r="P116" s="2"/>
      <c r="Q116" s="2"/>
    </row>
    <row r="117" spans="1:17" ht="12" customHeight="1">
      <c r="A117" s="102" t="s">
        <v>129</v>
      </c>
      <c r="B117" s="102"/>
      <c r="C117" s="102"/>
      <c r="D117" s="102"/>
      <c r="E117" s="102"/>
      <c r="F117" s="102"/>
      <c r="G117" s="102"/>
      <c r="H117" s="102"/>
      <c r="I117" s="102"/>
      <c r="J117" s="102"/>
      <c r="K117" s="102"/>
      <c r="L117" s="2"/>
      <c r="M117" s="2"/>
      <c r="N117" s="2"/>
      <c r="O117" s="2"/>
      <c r="P117" s="2"/>
      <c r="Q117" s="2"/>
    </row>
    <row r="118" spans="1:17" ht="37.5" customHeight="1">
      <c r="A118" s="255" t="s">
        <v>281</v>
      </c>
      <c r="B118" s="255"/>
      <c r="C118" s="255"/>
      <c r="D118" s="255"/>
      <c r="E118" s="104"/>
      <c r="F118" s="104"/>
      <c r="G118" s="104"/>
      <c r="H118" s="104"/>
      <c r="I118" s="104"/>
      <c r="J118" s="104"/>
      <c r="K118" s="104"/>
      <c r="L118" s="2"/>
      <c r="M118" s="2"/>
      <c r="N118" s="2"/>
      <c r="O118" s="2"/>
      <c r="P118" s="2"/>
      <c r="Q118" s="2"/>
    </row>
    <row r="119" spans="1:17" ht="49.5" customHeight="1">
      <c r="A119" s="255" t="s">
        <v>282</v>
      </c>
      <c r="B119" s="255"/>
      <c r="C119" s="255"/>
      <c r="D119" s="255"/>
      <c r="E119" s="104"/>
      <c r="F119" s="104"/>
      <c r="G119" s="104"/>
      <c r="H119" s="104"/>
      <c r="I119" s="104"/>
      <c r="J119" s="104"/>
      <c r="K119" s="104"/>
      <c r="L119" s="2"/>
      <c r="M119" s="2"/>
      <c r="N119" s="2"/>
      <c r="O119" s="2"/>
      <c r="P119" s="2"/>
      <c r="Q119" s="2"/>
    </row>
    <row r="120" spans="1:17" ht="41.5" customHeight="1">
      <c r="A120" s="255" t="s">
        <v>283</v>
      </c>
      <c r="B120" s="255"/>
      <c r="C120" s="255"/>
      <c r="D120" s="255"/>
      <c r="E120" s="104"/>
      <c r="F120" s="104"/>
      <c r="G120" s="104"/>
      <c r="H120" s="104"/>
      <c r="I120" s="104"/>
      <c r="J120" s="104"/>
      <c r="K120" s="104"/>
      <c r="L120" s="2"/>
      <c r="M120" s="2"/>
      <c r="N120" s="2"/>
      <c r="O120" s="2"/>
      <c r="P120" s="2"/>
      <c r="Q120" s="2"/>
    </row>
    <row r="121" spans="1:17" ht="42" customHeight="1">
      <c r="A121" s="255" t="s">
        <v>284</v>
      </c>
      <c r="B121" s="255"/>
      <c r="C121" s="255"/>
      <c r="D121" s="255"/>
      <c r="E121" s="104"/>
      <c r="F121" s="104"/>
      <c r="G121" s="104"/>
      <c r="H121" s="104"/>
      <c r="I121" s="104"/>
      <c r="J121" s="104"/>
      <c r="K121" s="104"/>
      <c r="L121" s="2"/>
      <c r="M121" s="2"/>
      <c r="N121" s="2"/>
      <c r="O121" s="2"/>
      <c r="P121" s="2"/>
      <c r="Q121" s="2"/>
    </row>
    <row r="122" spans="1:17" ht="54.5" customHeight="1">
      <c r="A122" s="255" t="s">
        <v>285</v>
      </c>
      <c r="B122" s="255"/>
      <c r="C122" s="255"/>
      <c r="D122" s="255"/>
      <c r="E122" s="104"/>
      <c r="F122" s="104"/>
      <c r="G122" s="104"/>
      <c r="H122" s="104"/>
      <c r="I122" s="104"/>
      <c r="J122" s="104"/>
      <c r="K122" s="104"/>
      <c r="L122" s="2"/>
      <c r="M122" s="2"/>
      <c r="N122" s="2"/>
      <c r="O122" s="2"/>
      <c r="P122" s="2"/>
      <c r="Q122" s="2"/>
    </row>
    <row r="123" spans="1:17" ht="40.5" customHeight="1">
      <c r="A123" s="247" t="s">
        <v>233</v>
      </c>
      <c r="B123" s="247"/>
      <c r="C123" s="247"/>
      <c r="D123" s="247"/>
      <c r="E123" s="105"/>
      <c r="F123" s="105"/>
      <c r="G123" s="105"/>
      <c r="H123" s="105"/>
      <c r="I123" s="103"/>
      <c r="J123" s="103"/>
      <c r="K123" s="103"/>
      <c r="L123" s="2"/>
      <c r="M123" s="2"/>
      <c r="N123" s="2"/>
      <c r="O123" s="2"/>
      <c r="P123" s="2"/>
      <c r="Q123" s="2"/>
    </row>
    <row r="124" spans="1:17" ht="12" customHeight="1">
      <c r="A124" s="98"/>
      <c r="B124" s="98"/>
      <c r="C124" s="98"/>
      <c r="D124" s="98"/>
      <c r="E124" s="105"/>
      <c r="F124" s="105"/>
      <c r="G124" s="105"/>
      <c r="H124" s="105"/>
      <c r="I124" s="103"/>
      <c r="J124" s="103"/>
      <c r="K124" s="103"/>
      <c r="L124" s="2"/>
      <c r="M124" s="2"/>
      <c r="N124" s="2"/>
      <c r="O124" s="2"/>
      <c r="P124" s="2"/>
      <c r="Q124" s="2"/>
    </row>
    <row r="125" spans="1:17" ht="12" customHeight="1">
      <c r="A125" s="249" t="s">
        <v>56</v>
      </c>
      <c r="B125" s="250"/>
      <c r="C125" s="250"/>
      <c r="D125" s="251"/>
      <c r="E125" s="2"/>
      <c r="F125" s="2"/>
      <c r="G125" s="2"/>
      <c r="H125" s="2"/>
      <c r="I125" s="2"/>
      <c r="J125" s="2"/>
      <c r="K125" s="2"/>
      <c r="L125" s="2"/>
      <c r="M125" s="2"/>
      <c r="N125" s="2"/>
      <c r="O125" s="2"/>
      <c r="P125" s="2"/>
      <c r="Q125" s="2"/>
    </row>
    <row r="126" spans="1:17" ht="12" customHeight="1">
      <c r="A126" s="20"/>
      <c r="B126" s="20"/>
      <c r="C126" s="20"/>
      <c r="D126" s="20"/>
      <c r="E126" s="2"/>
      <c r="F126" s="2"/>
      <c r="G126" s="2"/>
      <c r="H126" s="2"/>
      <c r="I126" s="28"/>
      <c r="J126" s="2"/>
      <c r="K126" s="2"/>
      <c r="L126" s="2"/>
      <c r="M126" s="2"/>
      <c r="N126" s="2"/>
      <c r="O126" s="2"/>
      <c r="P126" s="2"/>
      <c r="Q126" s="2"/>
    </row>
    <row r="127" spans="1:17" ht="19" customHeight="1">
      <c r="A127" s="269" t="s">
        <v>57</v>
      </c>
      <c r="B127" s="270"/>
      <c r="C127" s="270"/>
      <c r="D127" s="271"/>
      <c r="E127" s="2"/>
      <c r="F127" s="2"/>
      <c r="G127" s="2"/>
      <c r="H127" s="2"/>
      <c r="I127" s="2"/>
      <c r="J127" s="2"/>
      <c r="K127" s="2"/>
      <c r="L127" s="2"/>
      <c r="M127" s="2"/>
      <c r="N127" s="2"/>
      <c r="O127" s="2"/>
      <c r="P127" s="2"/>
      <c r="Q127" s="2"/>
    </row>
    <row r="128" spans="1:17" ht="12" customHeight="1">
      <c r="A128" s="16" t="s">
        <v>58</v>
      </c>
      <c r="B128" s="22" t="s">
        <v>59</v>
      </c>
      <c r="C128" s="16" t="s">
        <v>29</v>
      </c>
      <c r="D128" s="16" t="s">
        <v>17</v>
      </c>
      <c r="E128" s="2"/>
      <c r="F128" s="2"/>
      <c r="G128" s="2"/>
      <c r="H128" s="2"/>
      <c r="I128" s="2"/>
      <c r="J128" s="2"/>
      <c r="K128" s="2"/>
      <c r="L128" s="2"/>
      <c r="M128" s="2"/>
      <c r="N128" s="2"/>
      <c r="O128" s="2"/>
      <c r="P128" s="2"/>
      <c r="Q128" s="2"/>
    </row>
    <row r="129" spans="1:17" ht="15" customHeight="1">
      <c r="A129" s="24" t="s">
        <v>1</v>
      </c>
      <c r="B129" s="65" t="s">
        <v>60</v>
      </c>
      <c r="C129" s="84">
        <v>1.6199999999999999E-2</v>
      </c>
      <c r="D129" s="78">
        <f>C129*(C45+C104+D115)</f>
        <v>0</v>
      </c>
      <c r="E129" s="2"/>
      <c r="F129" s="2"/>
      <c r="G129" s="2"/>
      <c r="H129" s="2"/>
      <c r="I129" s="2"/>
      <c r="J129" s="2"/>
      <c r="K129" s="2"/>
      <c r="L129" s="2"/>
      <c r="M129" s="2"/>
      <c r="N129" s="2"/>
      <c r="O129" s="2"/>
      <c r="P129" s="2"/>
      <c r="Q129" s="2"/>
    </row>
    <row r="130" spans="1:17" ht="12" customHeight="1">
      <c r="A130" s="24" t="s">
        <v>3</v>
      </c>
      <c r="B130" s="65" t="s">
        <v>61</v>
      </c>
      <c r="C130" s="84">
        <f>(1/30)/12</f>
        <v>2.7777777777777779E-3</v>
      </c>
      <c r="D130" s="78">
        <f>C130*(C45+C104+D115)</f>
        <v>0</v>
      </c>
      <c r="E130" s="30"/>
      <c r="F130" s="2"/>
      <c r="G130" s="29"/>
      <c r="H130" s="31"/>
      <c r="I130" s="31"/>
      <c r="J130" s="2"/>
      <c r="K130" s="2"/>
      <c r="L130" s="2"/>
      <c r="M130" s="2"/>
      <c r="N130" s="2"/>
      <c r="O130" s="2"/>
      <c r="P130" s="2"/>
      <c r="Q130" s="2"/>
    </row>
    <row r="131" spans="1:17" ht="12" customHeight="1">
      <c r="A131" s="24" t="s">
        <v>6</v>
      </c>
      <c r="B131" s="65" t="s">
        <v>224</v>
      </c>
      <c r="C131" s="153">
        <f>(0.0144*0.1*0.4509*4/12)</f>
        <v>2.1643200000000002E-4</v>
      </c>
      <c r="D131" s="78">
        <f>C131*(C45+C104+D115)</f>
        <v>0</v>
      </c>
      <c r="E131" s="2"/>
      <c r="F131" s="2"/>
      <c r="G131" s="2"/>
      <c r="H131" s="2"/>
      <c r="I131" s="2"/>
      <c r="J131" s="2"/>
      <c r="K131" s="2"/>
      <c r="L131" s="2"/>
      <c r="M131" s="2"/>
      <c r="N131" s="2"/>
      <c r="O131" s="2"/>
      <c r="P131" s="2"/>
      <c r="Q131" s="2"/>
    </row>
    <row r="132" spans="1:17" ht="12" customHeight="1">
      <c r="A132" s="24" t="s">
        <v>8</v>
      </c>
      <c r="B132" s="65" t="s">
        <v>62</v>
      </c>
      <c r="C132" s="84">
        <f>(0.0178*0.1*0.4509*4/12)</f>
        <v>2.6753400000000004E-4</v>
      </c>
      <c r="D132" s="78">
        <f>C132*(C45+C104+D115)</f>
        <v>0</v>
      </c>
      <c r="E132" s="2"/>
      <c r="F132" s="2"/>
      <c r="G132" s="2"/>
      <c r="H132" s="17"/>
      <c r="I132" s="2"/>
      <c r="J132" s="2"/>
      <c r="K132" s="2"/>
      <c r="L132" s="2"/>
      <c r="M132" s="2"/>
      <c r="N132" s="2"/>
      <c r="O132" s="2"/>
      <c r="P132" s="2"/>
      <c r="Q132" s="2"/>
    </row>
    <row r="133" spans="1:17" ht="12" customHeight="1">
      <c r="A133" s="24" t="s">
        <v>21</v>
      </c>
      <c r="B133" s="65" t="s">
        <v>225</v>
      </c>
      <c r="C133" s="130">
        <f>0.1111*0.528*0.05</f>
        <v>2.9330400000000005E-3</v>
      </c>
      <c r="D133" s="206">
        <f>C133*(D55+D56+D73+C90+C91)</f>
        <v>0</v>
      </c>
      <c r="E133" s="2"/>
      <c r="F133" s="2"/>
      <c r="G133" s="2"/>
      <c r="H133" s="30"/>
      <c r="I133" s="2"/>
      <c r="J133" s="2"/>
      <c r="K133" s="2"/>
      <c r="L133" s="2"/>
      <c r="M133" s="2"/>
      <c r="N133" s="2"/>
      <c r="O133" s="2"/>
      <c r="P133" s="2"/>
      <c r="Q133" s="2"/>
    </row>
    <row r="134" spans="1:17" ht="12" customHeight="1">
      <c r="A134" s="24" t="s">
        <v>23</v>
      </c>
      <c r="B134" s="21" t="s">
        <v>63</v>
      </c>
      <c r="C134" s="130">
        <v>0</v>
      </c>
      <c r="D134" s="206">
        <f>C134*C26</f>
        <v>0</v>
      </c>
      <c r="E134" s="2"/>
      <c r="F134" s="2"/>
      <c r="G134" s="2"/>
      <c r="I134" s="2"/>
      <c r="J134" s="2"/>
      <c r="K134" s="2"/>
      <c r="L134" s="2"/>
      <c r="M134" s="2"/>
      <c r="N134" s="2"/>
      <c r="O134" s="2"/>
      <c r="P134" s="2"/>
      <c r="Q134" s="2"/>
    </row>
    <row r="135" spans="1:17" ht="12" customHeight="1">
      <c r="A135" s="252" t="s">
        <v>127</v>
      </c>
      <c r="B135" s="254"/>
      <c r="C135" s="131">
        <f>SUM(C129:C134)</f>
        <v>2.2394783777777778E-2</v>
      </c>
      <c r="D135" s="122">
        <f>SUM(D129:D134)</f>
        <v>0</v>
      </c>
      <c r="E135" s="2"/>
      <c r="F135" s="2"/>
      <c r="G135" s="2"/>
      <c r="H135" s="30"/>
      <c r="I135" s="2"/>
      <c r="J135" s="2"/>
      <c r="K135" s="2"/>
      <c r="L135" s="2"/>
      <c r="M135" s="2"/>
      <c r="N135" s="2"/>
      <c r="O135" s="2"/>
      <c r="P135" s="2"/>
      <c r="Q135" s="2"/>
    </row>
    <row r="136" spans="1:17" ht="12" customHeight="1">
      <c r="A136" s="20"/>
      <c r="B136" s="20"/>
      <c r="C136" s="20"/>
      <c r="D136" s="2"/>
      <c r="E136" s="2"/>
      <c r="F136" s="2"/>
      <c r="G136" s="28"/>
      <c r="H136" s="2"/>
      <c r="I136" s="2"/>
      <c r="J136" s="2"/>
      <c r="K136" s="2"/>
      <c r="L136" s="2"/>
      <c r="M136" s="2"/>
      <c r="N136" s="2"/>
      <c r="O136" s="2"/>
      <c r="P136" s="2"/>
      <c r="Q136" s="2"/>
    </row>
    <row r="137" spans="1:17" ht="12" customHeight="1">
      <c r="A137" s="99" t="s">
        <v>129</v>
      </c>
      <c r="B137" s="99"/>
      <c r="C137" s="99"/>
      <c r="D137" s="99"/>
      <c r="E137" s="102"/>
      <c r="F137" s="102"/>
      <c r="G137" s="102"/>
      <c r="H137" s="151"/>
      <c r="I137" s="2"/>
      <c r="J137" s="2"/>
      <c r="K137" s="2"/>
      <c r="L137" s="2"/>
      <c r="M137" s="2"/>
      <c r="N137" s="2"/>
      <c r="O137" s="2"/>
      <c r="P137" s="2"/>
      <c r="Q137" s="2"/>
    </row>
    <row r="138" spans="1:17" ht="14.5" customHeight="1">
      <c r="A138" s="247" t="s">
        <v>155</v>
      </c>
      <c r="B138" s="247"/>
      <c r="C138" s="247"/>
      <c r="D138" s="247"/>
      <c r="E138" s="104"/>
      <c r="F138" s="104"/>
      <c r="G138" s="104"/>
      <c r="H138" s="104"/>
      <c r="I138" s="104"/>
      <c r="J138" s="104"/>
      <c r="K138" s="104"/>
      <c r="L138" s="2"/>
      <c r="M138" s="2"/>
      <c r="N138" s="2"/>
      <c r="O138" s="2"/>
      <c r="P138" s="2"/>
      <c r="Q138" s="2"/>
    </row>
    <row r="139" spans="1:17" ht="63.5" customHeight="1">
      <c r="A139" s="291" t="s">
        <v>286</v>
      </c>
      <c r="B139" s="291"/>
      <c r="C139" s="291"/>
      <c r="D139" s="291"/>
      <c r="E139" s="107"/>
      <c r="F139" s="107"/>
      <c r="G139" s="107"/>
      <c r="H139" s="107"/>
      <c r="I139" s="107"/>
      <c r="J139" s="107"/>
      <c r="K139" s="107"/>
      <c r="L139" s="2"/>
      <c r="M139" s="2"/>
      <c r="N139" s="2"/>
      <c r="O139" s="2"/>
      <c r="P139" s="2"/>
      <c r="Q139" s="2"/>
    </row>
    <row r="140" spans="1:17" ht="48" customHeight="1">
      <c r="A140" s="291" t="s">
        <v>287</v>
      </c>
      <c r="B140" s="247"/>
      <c r="C140" s="247"/>
      <c r="D140" s="247"/>
      <c r="E140" s="104"/>
      <c r="F140" s="104"/>
      <c r="G140" s="104"/>
      <c r="H140" s="104"/>
      <c r="I140" s="104"/>
      <c r="J140" s="104"/>
      <c r="K140" s="104"/>
      <c r="L140" s="2"/>
      <c r="M140" s="2"/>
      <c r="N140" s="2"/>
      <c r="O140" s="2"/>
      <c r="P140" s="2"/>
      <c r="Q140" s="2"/>
    </row>
    <row r="141" spans="1:17" ht="56.5" customHeight="1">
      <c r="A141" s="247" t="s">
        <v>288</v>
      </c>
      <c r="B141" s="247"/>
      <c r="C141" s="247"/>
      <c r="D141" s="247"/>
      <c r="E141" s="104"/>
      <c r="F141" s="104"/>
      <c r="G141" s="104"/>
      <c r="H141" s="104"/>
      <c r="I141" s="104"/>
      <c r="J141" s="104"/>
      <c r="K141" s="104"/>
      <c r="L141" s="2"/>
      <c r="M141" s="2"/>
      <c r="N141" s="2"/>
      <c r="O141" s="2"/>
      <c r="P141" s="2"/>
      <c r="Q141" s="2"/>
    </row>
    <row r="142" spans="1:17" ht="98.5" customHeight="1">
      <c r="A142" s="247" t="s">
        <v>238</v>
      </c>
      <c r="B142" s="247"/>
      <c r="C142" s="247"/>
      <c r="D142" s="247"/>
      <c r="E142" s="104"/>
      <c r="F142" s="104"/>
      <c r="G142" s="104"/>
      <c r="H142" s="104"/>
      <c r="I142" s="104"/>
      <c r="J142" s="104"/>
      <c r="K142" s="104"/>
      <c r="L142" s="2"/>
      <c r="M142" s="2"/>
      <c r="N142" s="2"/>
      <c r="O142" s="2"/>
      <c r="P142" s="2"/>
      <c r="Q142" s="2"/>
    </row>
    <row r="143" spans="1:17" ht="12" customHeight="1">
      <c r="A143" s="106"/>
      <c r="B143" s="106"/>
      <c r="C143" s="106"/>
      <c r="D143" s="106"/>
      <c r="E143" s="104"/>
      <c r="F143" s="104"/>
      <c r="G143" s="104"/>
      <c r="H143" s="104"/>
      <c r="I143" s="104"/>
      <c r="J143" s="104"/>
      <c r="K143" s="104"/>
      <c r="L143" s="2"/>
      <c r="M143" s="2"/>
      <c r="N143" s="2"/>
      <c r="O143" s="2"/>
      <c r="P143" s="2"/>
      <c r="Q143" s="2"/>
    </row>
    <row r="144" spans="1:17" ht="12" customHeight="1">
      <c r="A144" s="269" t="s">
        <v>64</v>
      </c>
      <c r="B144" s="270"/>
      <c r="C144" s="270"/>
      <c r="D144" s="271"/>
      <c r="E144" s="2"/>
      <c r="F144" s="2"/>
      <c r="G144" s="2"/>
      <c r="H144" s="2"/>
      <c r="I144" s="2"/>
      <c r="J144" s="2"/>
      <c r="K144" s="2"/>
      <c r="L144" s="2"/>
      <c r="M144" s="2"/>
      <c r="N144" s="2"/>
      <c r="O144" s="2"/>
      <c r="P144" s="2"/>
      <c r="Q144" s="2"/>
    </row>
    <row r="145" spans="1:17" ht="12" customHeight="1">
      <c r="A145" s="16" t="s">
        <v>65</v>
      </c>
      <c r="B145" s="22" t="s">
        <v>66</v>
      </c>
      <c r="C145" s="16" t="s">
        <v>29</v>
      </c>
      <c r="D145" s="16" t="s">
        <v>17</v>
      </c>
      <c r="E145" s="2"/>
      <c r="F145" s="2"/>
      <c r="G145" s="2"/>
      <c r="H145" s="29"/>
      <c r="I145" s="2"/>
      <c r="J145" s="2"/>
      <c r="K145" s="2"/>
      <c r="L145" s="2"/>
      <c r="M145" s="2"/>
      <c r="N145" s="2"/>
      <c r="O145" s="2"/>
      <c r="P145" s="2"/>
      <c r="Q145" s="2"/>
    </row>
    <row r="146" spans="1:17" ht="12" customHeight="1">
      <c r="A146" s="24" t="s">
        <v>1</v>
      </c>
      <c r="B146" s="21" t="s">
        <v>67</v>
      </c>
      <c r="C146" s="33">
        <v>0</v>
      </c>
      <c r="D146" s="26">
        <f>C146*C26</f>
        <v>0</v>
      </c>
      <c r="E146" s="2"/>
      <c r="F146" s="2"/>
      <c r="G146" s="2"/>
      <c r="H146" s="27"/>
      <c r="I146" s="2"/>
      <c r="J146" s="2"/>
      <c r="K146" s="2"/>
      <c r="L146" s="2"/>
      <c r="M146" s="2"/>
      <c r="N146" s="2"/>
      <c r="O146" s="2"/>
      <c r="P146" s="2"/>
      <c r="Q146" s="2"/>
    </row>
    <row r="147" spans="1:17" ht="12" customHeight="1">
      <c r="A147" s="252" t="s">
        <v>127</v>
      </c>
      <c r="B147" s="272"/>
      <c r="C147" s="267"/>
      <c r="D147" s="117">
        <f>D146</f>
        <v>0</v>
      </c>
      <c r="E147" s="2"/>
      <c r="F147" s="2"/>
      <c r="G147" s="2"/>
      <c r="H147" s="2"/>
      <c r="I147" s="2"/>
      <c r="J147" s="2"/>
      <c r="K147" s="2"/>
      <c r="L147" s="2"/>
      <c r="M147" s="2"/>
      <c r="N147" s="2"/>
      <c r="O147" s="2"/>
      <c r="P147" s="2"/>
      <c r="Q147" s="2"/>
    </row>
    <row r="148" spans="1:17" ht="12" customHeight="1">
      <c r="A148" s="2"/>
      <c r="B148" s="2"/>
      <c r="C148" s="9"/>
      <c r="D148" s="2"/>
      <c r="E148" s="2"/>
      <c r="F148" s="2"/>
      <c r="G148" s="2"/>
      <c r="H148" s="2"/>
      <c r="I148" s="2"/>
      <c r="J148" s="2"/>
      <c r="K148" s="2"/>
      <c r="L148" s="2"/>
      <c r="M148" s="2"/>
      <c r="N148" s="2"/>
      <c r="O148" s="2"/>
      <c r="P148" s="2"/>
      <c r="Q148" s="2"/>
    </row>
    <row r="149" spans="1:17" ht="12" customHeight="1">
      <c r="A149" s="269" t="s">
        <v>68</v>
      </c>
      <c r="B149" s="270"/>
      <c r="C149" s="271"/>
      <c r="D149" s="34"/>
      <c r="E149" s="2"/>
      <c r="F149" s="2"/>
      <c r="G149" s="2"/>
      <c r="H149" s="2"/>
      <c r="I149" s="2"/>
      <c r="J149" s="2"/>
      <c r="K149" s="2"/>
      <c r="L149" s="2"/>
      <c r="M149" s="2"/>
      <c r="N149" s="2"/>
      <c r="O149" s="2"/>
      <c r="P149" s="2"/>
      <c r="Q149" s="2"/>
    </row>
    <row r="150" spans="1:17" ht="12" customHeight="1">
      <c r="A150" s="16">
        <v>4</v>
      </c>
      <c r="B150" s="22" t="s">
        <v>69</v>
      </c>
      <c r="C150" s="16" t="s">
        <v>17</v>
      </c>
      <c r="D150" s="2"/>
      <c r="E150" s="2"/>
      <c r="F150" s="2"/>
      <c r="G150" s="2"/>
      <c r="H150" s="2"/>
      <c r="I150" s="2"/>
      <c r="J150" s="2"/>
      <c r="K150" s="2"/>
      <c r="L150" s="2"/>
      <c r="M150" s="2"/>
      <c r="N150" s="2"/>
      <c r="O150" s="2"/>
      <c r="P150" s="2"/>
      <c r="Q150" s="2"/>
    </row>
    <row r="151" spans="1:17" ht="12" customHeight="1">
      <c r="A151" s="16" t="s">
        <v>58</v>
      </c>
      <c r="B151" s="21" t="s">
        <v>59</v>
      </c>
      <c r="C151" s="78">
        <f>D135</f>
        <v>0</v>
      </c>
      <c r="D151" s="2"/>
      <c r="E151" s="2"/>
      <c r="F151" s="2"/>
      <c r="G151" s="27"/>
      <c r="H151" s="2"/>
      <c r="I151" s="2"/>
      <c r="J151" s="2"/>
      <c r="K151" s="2"/>
      <c r="L151" s="2"/>
      <c r="M151" s="2"/>
      <c r="N151" s="2"/>
      <c r="O151" s="2"/>
      <c r="P151" s="2"/>
      <c r="Q151" s="2"/>
    </row>
    <row r="152" spans="1:17" ht="12" customHeight="1">
      <c r="A152" s="16" t="s">
        <v>65</v>
      </c>
      <c r="B152" s="21" t="s">
        <v>66</v>
      </c>
      <c r="C152" s="78">
        <f>D147</f>
        <v>0</v>
      </c>
      <c r="D152" s="2"/>
      <c r="E152" s="2"/>
      <c r="F152" s="2"/>
      <c r="G152" s="2"/>
      <c r="H152" s="2"/>
      <c r="I152" s="2"/>
      <c r="J152" s="2"/>
      <c r="K152" s="2"/>
      <c r="L152" s="2"/>
      <c r="M152" s="2"/>
      <c r="N152" s="2"/>
      <c r="O152" s="2"/>
      <c r="P152" s="2"/>
      <c r="Q152" s="2"/>
    </row>
    <row r="153" spans="1:17" ht="12" customHeight="1">
      <c r="A153" s="252" t="s">
        <v>127</v>
      </c>
      <c r="B153" s="267"/>
      <c r="C153" s="205">
        <f>SUM(C151:C152)</f>
        <v>0</v>
      </c>
      <c r="D153" s="2"/>
      <c r="E153" s="2"/>
      <c r="F153" s="2"/>
      <c r="G153" s="2"/>
      <c r="H153" s="2"/>
      <c r="I153" s="2"/>
      <c r="J153" s="2"/>
      <c r="K153" s="2"/>
      <c r="L153" s="2"/>
      <c r="M153" s="2"/>
      <c r="N153" s="2"/>
      <c r="O153" s="2"/>
      <c r="P153" s="2"/>
      <c r="Q153" s="2"/>
    </row>
    <row r="154" spans="1:17" ht="19" customHeight="1">
      <c r="A154" s="2"/>
      <c r="B154" s="2"/>
      <c r="C154" s="9"/>
      <c r="D154" s="2"/>
      <c r="E154" s="2"/>
      <c r="F154" s="2"/>
      <c r="G154" s="2"/>
      <c r="H154" s="2"/>
      <c r="I154" s="2"/>
      <c r="J154" s="2"/>
      <c r="K154" s="2"/>
      <c r="L154" s="2"/>
      <c r="M154" s="2"/>
      <c r="N154" s="2"/>
      <c r="O154" s="2"/>
      <c r="P154" s="2"/>
      <c r="Q154" s="2"/>
    </row>
    <row r="155" spans="1:17" ht="12" customHeight="1">
      <c r="A155" s="249" t="s">
        <v>70</v>
      </c>
      <c r="B155" s="250"/>
      <c r="C155" s="251"/>
      <c r="D155" s="2"/>
      <c r="E155" s="2"/>
      <c r="F155" s="2"/>
      <c r="G155" s="2"/>
      <c r="H155" s="2"/>
      <c r="I155" s="2"/>
      <c r="J155" s="2"/>
      <c r="K155" s="2"/>
      <c r="L155" s="2"/>
      <c r="M155" s="2"/>
      <c r="N155" s="2"/>
      <c r="O155" s="2"/>
      <c r="P155" s="2"/>
      <c r="Q155" s="2"/>
    </row>
    <row r="156" spans="1:17" ht="12" customHeight="1">
      <c r="A156" s="2"/>
      <c r="B156" s="2"/>
      <c r="C156" s="2"/>
      <c r="D156" s="2"/>
      <c r="E156" s="2"/>
      <c r="F156" s="2"/>
      <c r="G156" s="2"/>
      <c r="H156" s="2"/>
      <c r="I156" s="2"/>
      <c r="J156" s="2"/>
      <c r="K156" s="2"/>
      <c r="L156" s="2"/>
      <c r="M156" s="2"/>
      <c r="N156" s="2"/>
      <c r="O156" s="2"/>
      <c r="P156" s="2"/>
      <c r="Q156" s="2"/>
    </row>
    <row r="157" spans="1:17" ht="12" customHeight="1">
      <c r="A157" s="69">
        <v>5</v>
      </c>
      <c r="B157" s="70" t="s">
        <v>71</v>
      </c>
      <c r="C157" s="69" t="s">
        <v>17</v>
      </c>
      <c r="D157" s="2"/>
      <c r="E157" s="2"/>
      <c r="F157" s="2"/>
      <c r="G157" s="2"/>
      <c r="H157" s="2"/>
      <c r="I157" s="2"/>
      <c r="J157" s="2"/>
      <c r="K157" s="2"/>
      <c r="L157" s="2"/>
      <c r="M157" s="2"/>
      <c r="N157" s="2"/>
      <c r="O157" s="2"/>
      <c r="P157" s="2"/>
      <c r="Q157" s="2"/>
    </row>
    <row r="158" spans="1:17" ht="12" customHeight="1">
      <c r="A158" s="73" t="s">
        <v>1</v>
      </c>
      <c r="B158" s="110" t="s">
        <v>72</v>
      </c>
      <c r="C158" s="201">
        <f>UNIFORMES!G27</f>
        <v>0</v>
      </c>
      <c r="D158" s="2"/>
      <c r="E158" s="2"/>
      <c r="F158" s="2"/>
      <c r="G158" s="2"/>
      <c r="H158" s="2"/>
      <c r="I158" s="2"/>
      <c r="J158" s="2"/>
      <c r="K158" s="2"/>
      <c r="L158" s="2"/>
      <c r="M158" s="2"/>
      <c r="N158" s="2"/>
      <c r="O158" s="2"/>
      <c r="P158" s="2"/>
      <c r="Q158" s="2"/>
    </row>
    <row r="159" spans="1:17" ht="12" customHeight="1">
      <c r="A159" s="73" t="s">
        <v>3</v>
      </c>
      <c r="B159" s="110" t="s">
        <v>73</v>
      </c>
      <c r="C159" s="201">
        <v>0</v>
      </c>
      <c r="D159" s="2"/>
      <c r="E159" s="2"/>
      <c r="F159" s="2"/>
      <c r="G159" s="2"/>
      <c r="H159" s="2"/>
      <c r="I159" s="2"/>
      <c r="J159" s="2"/>
      <c r="K159" s="2"/>
      <c r="L159" s="2"/>
      <c r="M159" s="2"/>
      <c r="N159" s="2"/>
      <c r="O159" s="2"/>
      <c r="P159" s="2"/>
      <c r="Q159" s="2"/>
    </row>
    <row r="160" spans="1:17" ht="12" customHeight="1">
      <c r="A160" s="73" t="s">
        <v>6</v>
      </c>
      <c r="B160" s="110" t="s">
        <v>182</v>
      </c>
      <c r="C160" s="202">
        <v>0</v>
      </c>
      <c r="D160" s="2"/>
      <c r="E160" s="2"/>
      <c r="F160" s="2"/>
      <c r="G160" s="2"/>
      <c r="H160" s="2"/>
      <c r="I160" s="2"/>
      <c r="J160" s="2"/>
      <c r="K160" s="2"/>
      <c r="L160" s="2"/>
      <c r="M160" s="2"/>
      <c r="N160" s="2"/>
      <c r="O160" s="2"/>
      <c r="P160" s="2"/>
      <c r="Q160" s="2"/>
    </row>
    <row r="161" spans="1:17" ht="12" customHeight="1">
      <c r="A161" s="211" t="s">
        <v>8</v>
      </c>
      <c r="B161" s="110" t="s">
        <v>24</v>
      </c>
      <c r="C161" s="201"/>
      <c r="D161" s="2"/>
      <c r="E161" s="2"/>
      <c r="F161" s="2"/>
      <c r="G161" s="2"/>
      <c r="H161" s="2"/>
      <c r="I161" s="2"/>
      <c r="J161" s="2"/>
      <c r="K161" s="2"/>
      <c r="L161" s="2"/>
      <c r="M161" s="2"/>
      <c r="N161" s="2"/>
      <c r="O161" s="2"/>
      <c r="P161" s="2"/>
      <c r="Q161" s="2"/>
    </row>
    <row r="162" spans="1:17" ht="12" customHeight="1">
      <c r="A162" s="211" t="s">
        <v>21</v>
      </c>
      <c r="B162" s="110" t="s">
        <v>74</v>
      </c>
      <c r="C162" s="111"/>
      <c r="D162" s="2"/>
      <c r="E162" s="2"/>
      <c r="F162" s="2"/>
      <c r="G162" s="2"/>
      <c r="H162" s="2"/>
      <c r="I162" s="2"/>
      <c r="J162" s="2"/>
      <c r="K162" s="2"/>
      <c r="L162" s="2"/>
      <c r="M162" s="2"/>
      <c r="N162" s="2"/>
      <c r="O162" s="2"/>
      <c r="P162" s="2"/>
      <c r="Q162" s="2"/>
    </row>
    <row r="163" spans="1:17" ht="12" customHeight="1">
      <c r="A163" s="211" t="s">
        <v>23</v>
      </c>
      <c r="B163" s="110" t="s">
        <v>74</v>
      </c>
      <c r="C163" s="111"/>
      <c r="D163" s="2"/>
      <c r="E163" s="2"/>
      <c r="F163" s="2"/>
      <c r="G163" s="2"/>
      <c r="H163" s="2"/>
      <c r="I163" s="2"/>
      <c r="J163" s="2"/>
      <c r="K163" s="2"/>
      <c r="L163" s="2"/>
      <c r="M163" s="2"/>
      <c r="N163" s="2"/>
      <c r="O163" s="2"/>
      <c r="P163" s="2"/>
      <c r="Q163" s="2"/>
    </row>
    <row r="164" spans="1:17" ht="12" customHeight="1">
      <c r="A164" s="281" t="s">
        <v>216</v>
      </c>
      <c r="B164" s="254"/>
      <c r="C164" s="204">
        <f>SUM(C158:C163)</f>
        <v>0</v>
      </c>
      <c r="D164" s="20"/>
      <c r="E164" s="2"/>
      <c r="F164" s="2"/>
      <c r="G164" s="2"/>
      <c r="H164" s="2"/>
      <c r="I164" s="2"/>
      <c r="J164" s="2"/>
      <c r="K164" s="2"/>
      <c r="L164" s="2"/>
      <c r="M164" s="2"/>
      <c r="N164" s="2"/>
      <c r="O164" s="2"/>
      <c r="P164" s="2"/>
      <c r="Q164" s="2"/>
    </row>
    <row r="165" spans="1:17" ht="12" customHeight="1">
      <c r="A165" s="311"/>
      <c r="B165" s="312"/>
      <c r="C165" s="312"/>
      <c r="D165" s="2"/>
      <c r="E165" s="2"/>
      <c r="F165" s="2"/>
      <c r="G165" s="2"/>
      <c r="H165" s="2"/>
      <c r="I165" s="2"/>
      <c r="J165" s="2"/>
      <c r="K165" s="2"/>
      <c r="L165" s="2"/>
      <c r="M165" s="2"/>
      <c r="N165" s="2"/>
      <c r="O165" s="2"/>
      <c r="P165" s="2"/>
      <c r="Q165" s="2"/>
    </row>
    <row r="166" spans="1:17" ht="19" customHeight="1">
      <c r="A166" s="248" t="s">
        <v>129</v>
      </c>
      <c r="B166" s="248"/>
      <c r="C166" s="248"/>
      <c r="D166" s="248"/>
      <c r="E166" s="248"/>
      <c r="F166" s="248"/>
      <c r="G166" s="248"/>
      <c r="H166" s="248"/>
      <c r="I166" s="2"/>
      <c r="J166" s="2"/>
      <c r="K166" s="2"/>
      <c r="L166" s="2"/>
      <c r="M166" s="2"/>
      <c r="N166" s="2"/>
      <c r="O166" s="2"/>
      <c r="P166" s="2"/>
      <c r="Q166" s="2"/>
    </row>
    <row r="167" spans="1:17" ht="24.5" customHeight="1">
      <c r="A167" s="247" t="s">
        <v>289</v>
      </c>
      <c r="B167" s="247"/>
      <c r="C167" s="247"/>
      <c r="D167" s="247"/>
      <c r="E167" s="108"/>
      <c r="F167" s="108"/>
      <c r="G167" s="108"/>
      <c r="H167" s="108"/>
      <c r="I167" s="2"/>
      <c r="J167" s="2"/>
      <c r="K167" s="2"/>
      <c r="L167" s="2"/>
      <c r="M167" s="2"/>
      <c r="N167" s="2"/>
      <c r="O167" s="2"/>
      <c r="P167" s="2"/>
      <c r="Q167" s="2"/>
    </row>
    <row r="168" spans="1:17" ht="13.5" customHeight="1">
      <c r="A168" s="247" t="s">
        <v>290</v>
      </c>
      <c r="B168" s="247"/>
      <c r="C168" s="247"/>
      <c r="D168" s="98"/>
      <c r="E168" s="108"/>
      <c r="F168" s="108"/>
      <c r="G168" s="108"/>
      <c r="H168" s="108"/>
      <c r="I168" s="2"/>
      <c r="J168" s="2"/>
      <c r="K168" s="2"/>
      <c r="L168" s="2"/>
      <c r="M168" s="2"/>
      <c r="N168" s="2"/>
      <c r="O168" s="2"/>
      <c r="P168" s="2"/>
      <c r="Q168" s="2"/>
    </row>
    <row r="169" spans="1:17" ht="22.5" customHeight="1">
      <c r="A169" s="247" t="s">
        <v>157</v>
      </c>
      <c r="B169" s="247"/>
      <c r="C169" s="247"/>
      <c r="D169" s="247"/>
      <c r="E169" s="108"/>
      <c r="F169" s="108"/>
      <c r="G169" s="108"/>
      <c r="H169" s="108"/>
      <c r="I169" s="2"/>
      <c r="J169" s="2"/>
      <c r="K169" s="2"/>
      <c r="L169" s="2"/>
      <c r="M169" s="2"/>
      <c r="N169" s="2"/>
      <c r="O169" s="2"/>
      <c r="P169" s="2"/>
      <c r="Q169" s="2"/>
    </row>
    <row r="170" spans="1:17" ht="12" customHeight="1">
      <c r="A170" s="98"/>
      <c r="B170" s="98"/>
      <c r="C170" s="98"/>
      <c r="D170" s="98"/>
      <c r="E170" s="108"/>
      <c r="F170" s="108"/>
      <c r="G170" s="108"/>
      <c r="H170" s="108"/>
      <c r="I170" s="2"/>
      <c r="J170" s="2"/>
      <c r="K170" s="2"/>
      <c r="L170" s="2"/>
      <c r="M170" s="2"/>
      <c r="N170" s="2"/>
      <c r="O170" s="2"/>
      <c r="P170" s="2"/>
      <c r="Q170" s="2"/>
    </row>
    <row r="171" spans="1:17" ht="12" customHeight="1">
      <c r="A171" s="249" t="s">
        <v>75</v>
      </c>
      <c r="B171" s="250"/>
      <c r="C171" s="250"/>
      <c r="D171" s="251"/>
      <c r="E171" s="2"/>
      <c r="F171" s="2"/>
      <c r="G171" s="2"/>
      <c r="H171" s="2"/>
      <c r="I171" s="2"/>
      <c r="J171" s="2"/>
      <c r="K171" s="2"/>
      <c r="L171" s="2"/>
      <c r="M171" s="2"/>
      <c r="N171" s="2"/>
      <c r="O171" s="2"/>
      <c r="P171" s="2"/>
      <c r="Q171" s="2"/>
    </row>
    <row r="172" spans="1:17" ht="12" customHeight="1">
      <c r="A172" s="2"/>
      <c r="B172" s="2"/>
      <c r="C172" s="9"/>
      <c r="D172" s="2"/>
      <c r="E172" s="2"/>
      <c r="F172" s="2"/>
      <c r="G172" s="2"/>
      <c r="H172" s="2"/>
      <c r="I172" s="2"/>
      <c r="J172" s="2"/>
      <c r="K172" s="2"/>
      <c r="L172" s="2"/>
      <c r="M172" s="2"/>
      <c r="N172" s="2"/>
      <c r="O172" s="2"/>
      <c r="P172" s="2"/>
      <c r="Q172" s="2"/>
    </row>
    <row r="173" spans="1:17" ht="12" customHeight="1">
      <c r="A173" s="16">
        <v>6</v>
      </c>
      <c r="B173" s="22" t="s">
        <v>76</v>
      </c>
      <c r="C173" s="16" t="s">
        <v>29</v>
      </c>
      <c r="D173" s="16" t="s">
        <v>17</v>
      </c>
      <c r="E173" s="2"/>
      <c r="F173" s="2"/>
      <c r="G173" s="2"/>
      <c r="H173" s="2"/>
      <c r="I173" s="2"/>
      <c r="J173" s="2"/>
      <c r="K173" s="2"/>
      <c r="L173" s="2"/>
      <c r="M173" s="2"/>
      <c r="N173" s="2"/>
      <c r="O173" s="2"/>
      <c r="P173" s="2"/>
      <c r="Q173" s="2"/>
    </row>
    <row r="174" spans="1:17" ht="19" customHeight="1">
      <c r="A174" s="24" t="s">
        <v>1</v>
      </c>
      <c r="B174" s="21" t="s">
        <v>77</v>
      </c>
      <c r="C174" s="125">
        <v>0.05</v>
      </c>
      <c r="D174" s="80">
        <f>(C45+C104+D115+C153+C164)*C174</f>
        <v>0</v>
      </c>
      <c r="E174" s="2"/>
      <c r="F174" s="2"/>
      <c r="G174" s="2"/>
      <c r="H174" s="2"/>
      <c r="I174" s="2"/>
      <c r="J174" s="2"/>
      <c r="K174" s="2"/>
      <c r="L174" s="2"/>
      <c r="M174" s="2"/>
      <c r="N174" s="2"/>
      <c r="O174" s="2"/>
      <c r="P174" s="2"/>
      <c r="Q174" s="2"/>
    </row>
    <row r="175" spans="1:17" ht="12" customHeight="1">
      <c r="A175" s="24" t="s">
        <v>3</v>
      </c>
      <c r="B175" s="21" t="s">
        <v>78</v>
      </c>
      <c r="C175" s="125">
        <v>0.1</v>
      </c>
      <c r="D175" s="80">
        <f>(C198+C199+C200+C201+C202)*C175</f>
        <v>0</v>
      </c>
      <c r="E175" s="2"/>
      <c r="F175" s="2"/>
      <c r="G175" s="2"/>
      <c r="H175" s="2"/>
      <c r="I175" s="2"/>
      <c r="J175" s="2"/>
      <c r="K175" s="2"/>
      <c r="L175" s="2"/>
      <c r="M175" s="2"/>
      <c r="N175" s="2"/>
      <c r="O175" s="2"/>
      <c r="P175" s="2"/>
      <c r="Q175" s="2"/>
    </row>
    <row r="176" spans="1:17" ht="19" customHeight="1">
      <c r="A176" s="308" t="s">
        <v>6</v>
      </c>
      <c r="B176" s="21" t="s">
        <v>79</v>
      </c>
      <c r="C176" s="125" t="s">
        <v>80</v>
      </c>
      <c r="D176" s="120">
        <v>0</v>
      </c>
      <c r="E176" s="2"/>
      <c r="F176" s="2"/>
      <c r="G176" s="2"/>
      <c r="H176" s="2"/>
      <c r="I176" s="2"/>
      <c r="J176" s="2"/>
      <c r="K176" s="2"/>
      <c r="L176" s="2"/>
      <c r="M176" s="2"/>
      <c r="N176" s="2"/>
      <c r="O176" s="2"/>
      <c r="P176" s="2"/>
      <c r="Q176" s="2"/>
    </row>
    <row r="177" spans="1:17" ht="12" customHeight="1">
      <c r="A177" s="309"/>
      <c r="B177" s="21" t="s">
        <v>81</v>
      </c>
      <c r="C177" s="125">
        <v>1.6500000000000001E-2</v>
      </c>
      <c r="D177" s="121">
        <f>((C203+D174+D175)/D187)*C177</f>
        <v>0</v>
      </c>
      <c r="E177" s="2"/>
      <c r="F177" s="2"/>
      <c r="G177" s="2"/>
      <c r="H177" s="2"/>
      <c r="I177" s="2"/>
      <c r="J177" s="2"/>
      <c r="K177" s="2"/>
      <c r="L177" s="2"/>
      <c r="M177" s="2"/>
      <c r="N177" s="2"/>
      <c r="O177" s="2"/>
      <c r="P177" s="2"/>
      <c r="Q177" s="2"/>
    </row>
    <row r="178" spans="1:17" ht="12" customHeight="1">
      <c r="A178" s="309"/>
      <c r="B178" s="21" t="s">
        <v>82</v>
      </c>
      <c r="C178" s="125">
        <v>7.5999999999999998E-2</v>
      </c>
      <c r="D178" s="121">
        <f>((C203+D174+D175)/D187)*C178</f>
        <v>0</v>
      </c>
      <c r="E178" s="2"/>
      <c r="F178" s="2"/>
      <c r="G178" s="2"/>
      <c r="H178" s="2"/>
      <c r="I178" s="2"/>
      <c r="J178" s="2"/>
      <c r="K178" s="2"/>
      <c r="L178" s="2"/>
      <c r="M178" s="2"/>
      <c r="N178" s="2"/>
      <c r="O178" s="2"/>
      <c r="P178" s="2"/>
      <c r="Q178" s="2"/>
    </row>
    <row r="179" spans="1:17" ht="12" customHeight="1">
      <c r="A179" s="309"/>
      <c r="B179" s="21" t="s">
        <v>83</v>
      </c>
      <c r="C179" s="78">
        <v>0</v>
      </c>
      <c r="D179" s="120">
        <v>0</v>
      </c>
      <c r="E179" s="2"/>
      <c r="F179" s="2"/>
      <c r="G179" s="2"/>
      <c r="H179" s="2"/>
      <c r="I179" s="2"/>
      <c r="J179" s="2"/>
      <c r="K179" s="2"/>
      <c r="L179" s="2"/>
      <c r="M179" s="2"/>
      <c r="N179" s="2"/>
      <c r="O179" s="2"/>
      <c r="P179" s="2"/>
      <c r="Q179" s="2"/>
    </row>
    <row r="180" spans="1:17" ht="12" customHeight="1">
      <c r="A180" s="310"/>
      <c r="B180" s="21" t="s">
        <v>84</v>
      </c>
      <c r="C180" s="125">
        <v>0.05</v>
      </c>
      <c r="D180" s="121">
        <f>((C203+D174+D175)/D187)*C180</f>
        <v>0</v>
      </c>
      <c r="E180" s="2"/>
      <c r="F180" s="2"/>
      <c r="G180" s="2"/>
      <c r="H180" s="2"/>
      <c r="I180" s="2"/>
      <c r="J180" s="2"/>
      <c r="K180" s="2"/>
      <c r="L180" s="2"/>
      <c r="M180" s="2"/>
      <c r="N180" s="2"/>
      <c r="O180" s="2"/>
      <c r="P180" s="2"/>
      <c r="Q180" s="2"/>
    </row>
    <row r="181" spans="1:17" ht="15" customHeight="1">
      <c r="A181" s="15"/>
      <c r="B181" s="35" t="s">
        <v>85</v>
      </c>
      <c r="C181" s="125">
        <f>SUM(C177:C180)</f>
        <v>0.14250000000000002</v>
      </c>
      <c r="D181" s="120">
        <v>0</v>
      </c>
      <c r="E181" s="27"/>
      <c r="F181" s="2"/>
      <c r="G181" s="2"/>
      <c r="H181" s="2"/>
      <c r="I181" s="2"/>
      <c r="J181" s="2"/>
      <c r="K181" s="2"/>
    </row>
    <row r="182" spans="1:17" ht="15" customHeight="1">
      <c r="A182" s="252" t="s">
        <v>162</v>
      </c>
      <c r="B182" s="253"/>
      <c r="C182" s="254"/>
      <c r="D182" s="122">
        <f>SUM(D173:D181)</f>
        <v>0</v>
      </c>
      <c r="E182" s="27"/>
      <c r="F182" s="2"/>
      <c r="G182" s="2"/>
      <c r="H182" s="2"/>
      <c r="I182" s="2"/>
      <c r="J182" s="2"/>
      <c r="K182" s="2"/>
    </row>
    <row r="183" spans="1:17" ht="15" customHeight="1">
      <c r="A183" s="109" t="s">
        <v>129</v>
      </c>
      <c r="B183" s="109"/>
      <c r="C183" s="109"/>
      <c r="D183" s="109"/>
      <c r="E183" s="109"/>
      <c r="F183" s="109"/>
      <c r="G183" s="109"/>
      <c r="H183" s="109"/>
      <c r="I183" s="109"/>
      <c r="J183" s="109"/>
      <c r="K183" s="109"/>
    </row>
    <row r="184" spans="1:17" ht="84.5" customHeight="1">
      <c r="A184" s="247" t="s">
        <v>291</v>
      </c>
      <c r="B184" s="247"/>
      <c r="C184" s="247"/>
      <c r="D184" s="247"/>
      <c r="E184" s="98"/>
      <c r="F184" s="98"/>
      <c r="G184" s="98"/>
      <c r="H184" s="98"/>
      <c r="I184" s="98"/>
      <c r="J184" s="98"/>
      <c r="K184" s="98"/>
    </row>
    <row r="185" spans="1:17" s="221" customFormat="1" ht="19" customHeight="1">
      <c r="A185" s="307" t="s">
        <v>159</v>
      </c>
      <c r="B185" s="307"/>
      <c r="C185" s="307"/>
      <c r="D185" s="307"/>
      <c r="E185" s="209"/>
      <c r="F185" s="209"/>
      <c r="G185" s="209"/>
      <c r="H185" s="209"/>
      <c r="I185" s="239"/>
      <c r="J185" s="239"/>
      <c r="K185" s="239"/>
      <c r="L185" s="243"/>
    </row>
    <row r="186" spans="1:17" s="221" customFormat="1" ht="15" customHeight="1" thickBot="1">
      <c r="A186" s="314"/>
      <c r="B186" s="315"/>
      <c r="C186" s="315"/>
      <c r="D186" s="210"/>
      <c r="E186" s="210"/>
      <c r="F186" s="210"/>
      <c r="G186" s="222"/>
      <c r="H186" s="210"/>
      <c r="I186" s="210"/>
      <c r="J186" s="210"/>
      <c r="K186" s="210"/>
    </row>
    <row r="187" spans="1:17" ht="15" customHeight="1" thickBot="1">
      <c r="A187" s="305" t="s">
        <v>161</v>
      </c>
      <c r="B187" s="305"/>
      <c r="C187" s="306"/>
      <c r="D187" s="134">
        <f>(1-(C181))</f>
        <v>0.85749999999999993</v>
      </c>
      <c r="E187" s="2"/>
      <c r="F187" s="2"/>
      <c r="G187" s="36"/>
      <c r="H187" s="2"/>
      <c r="I187" s="2"/>
      <c r="J187" s="2"/>
      <c r="K187" s="2"/>
    </row>
    <row r="188" spans="1:17" ht="15" customHeight="1">
      <c r="A188" s="247" t="s">
        <v>165</v>
      </c>
      <c r="B188" s="247"/>
      <c r="C188" s="247"/>
      <c r="D188" s="2"/>
      <c r="E188" s="2"/>
      <c r="F188" s="2"/>
      <c r="G188" s="36"/>
      <c r="H188" s="2"/>
      <c r="I188" s="2"/>
      <c r="J188" s="2"/>
      <c r="K188" s="2"/>
    </row>
    <row r="189" spans="1:17" ht="15" customHeight="1">
      <c r="A189" s="247" t="s">
        <v>166</v>
      </c>
      <c r="B189" s="247"/>
      <c r="C189" s="247"/>
      <c r="D189" s="2"/>
      <c r="E189" s="2"/>
      <c r="F189" s="2"/>
      <c r="G189" s="36"/>
      <c r="H189" s="2"/>
      <c r="I189" s="2"/>
      <c r="J189" s="2"/>
      <c r="K189" s="2"/>
    </row>
    <row r="190" spans="1:17" ht="15" customHeight="1">
      <c r="A190" s="247" t="s">
        <v>169</v>
      </c>
      <c r="B190" s="247"/>
      <c r="C190" s="247"/>
      <c r="D190" s="2"/>
      <c r="E190" s="2"/>
      <c r="F190" s="2"/>
      <c r="G190" s="36"/>
      <c r="H190" s="2"/>
      <c r="I190" s="2"/>
      <c r="J190" s="2"/>
      <c r="K190" s="2"/>
    </row>
    <row r="191" spans="1:17" ht="15" customHeight="1">
      <c r="A191" s="247" t="s">
        <v>170</v>
      </c>
      <c r="B191" s="247"/>
      <c r="C191" s="247"/>
      <c r="D191" s="2"/>
      <c r="E191" s="2"/>
      <c r="F191" s="2"/>
      <c r="G191" s="36"/>
      <c r="H191" s="2"/>
      <c r="I191" s="2"/>
      <c r="J191" s="2"/>
      <c r="K191" s="2"/>
    </row>
    <row r="192" spans="1:17" ht="15" customHeight="1">
      <c r="A192" s="247" t="s">
        <v>171</v>
      </c>
      <c r="B192" s="247"/>
      <c r="C192" s="247"/>
      <c r="D192" s="2"/>
      <c r="E192" s="2"/>
      <c r="F192" s="2"/>
      <c r="G192" s="36"/>
      <c r="H192" s="2"/>
      <c r="I192" s="2"/>
      <c r="J192" s="2"/>
      <c r="K192" s="2"/>
    </row>
    <row r="193" spans="1:11" ht="15" customHeight="1">
      <c r="A193" s="247" t="s">
        <v>167</v>
      </c>
      <c r="B193" s="247"/>
      <c r="C193" s="247"/>
      <c r="D193" s="2"/>
      <c r="E193" s="2"/>
      <c r="F193" s="2"/>
      <c r="G193" s="36"/>
      <c r="H193" s="2"/>
      <c r="I193" s="2"/>
      <c r="J193" s="2"/>
      <c r="K193" s="2"/>
    </row>
    <row r="194" spans="1:11" ht="15" customHeight="1">
      <c r="A194" s="247" t="s">
        <v>168</v>
      </c>
      <c r="B194" s="247"/>
      <c r="C194" s="247"/>
      <c r="D194" s="2"/>
      <c r="E194" s="2"/>
      <c r="F194" s="16"/>
      <c r="G194" s="2"/>
      <c r="H194" s="2"/>
      <c r="I194" s="2"/>
      <c r="J194" s="2"/>
      <c r="K194" s="2"/>
    </row>
    <row r="195" spans="1:11" ht="15" customHeight="1">
      <c r="A195" s="249" t="s">
        <v>86</v>
      </c>
      <c r="B195" s="250"/>
      <c r="C195" s="251"/>
      <c r="D195" s="34"/>
      <c r="E195" s="2"/>
      <c r="F195" s="16"/>
      <c r="G195" s="2"/>
      <c r="H195" s="2"/>
      <c r="I195" s="2"/>
      <c r="J195" s="2"/>
      <c r="K195" s="2"/>
    </row>
    <row r="196" spans="1:11" ht="15" customHeight="1">
      <c r="A196" s="2"/>
      <c r="B196" s="2"/>
      <c r="C196" s="2"/>
      <c r="D196" s="2"/>
      <c r="E196" s="2"/>
      <c r="F196" s="16"/>
      <c r="G196" s="2"/>
      <c r="H196" s="2"/>
      <c r="I196" s="2"/>
      <c r="J196" s="2"/>
      <c r="K196" s="2"/>
    </row>
    <row r="197" spans="1:11" ht="15" customHeight="1">
      <c r="A197" s="123"/>
      <c r="B197" s="124" t="s">
        <v>87</v>
      </c>
      <c r="C197" s="124" t="s">
        <v>17</v>
      </c>
      <c r="D197" s="2"/>
      <c r="E197" s="2"/>
      <c r="F197" s="16"/>
      <c r="G197" s="2"/>
      <c r="H197" s="2"/>
      <c r="I197" s="2"/>
      <c r="J197" s="2"/>
      <c r="K197" s="2"/>
    </row>
    <row r="198" spans="1:11" ht="15" customHeight="1">
      <c r="A198" s="16" t="s">
        <v>1</v>
      </c>
      <c r="B198" s="21" t="s">
        <v>88</v>
      </c>
      <c r="C198" s="206">
        <f>C45</f>
        <v>0</v>
      </c>
      <c r="D198" s="2"/>
      <c r="E198" s="2"/>
      <c r="F198" s="16"/>
      <c r="G198" s="2"/>
      <c r="H198" s="2"/>
      <c r="I198" s="2"/>
      <c r="J198" s="2"/>
      <c r="K198" s="2"/>
    </row>
    <row r="199" spans="1:11" ht="15" customHeight="1">
      <c r="A199" s="16" t="s">
        <v>3</v>
      </c>
      <c r="B199" s="21" t="s">
        <v>89</v>
      </c>
      <c r="C199" s="206">
        <f>C104</f>
        <v>0</v>
      </c>
      <c r="D199" s="2"/>
      <c r="E199" s="2"/>
      <c r="F199" s="16"/>
      <c r="G199" s="2"/>
      <c r="H199" s="2"/>
      <c r="I199" s="2"/>
      <c r="J199" s="2"/>
      <c r="K199" s="2"/>
    </row>
    <row r="200" spans="1:11" ht="15" customHeight="1">
      <c r="A200" s="16" t="s">
        <v>6</v>
      </c>
      <c r="B200" s="21" t="s">
        <v>51</v>
      </c>
      <c r="C200" s="206">
        <f>D115</f>
        <v>0</v>
      </c>
      <c r="D200" s="2"/>
      <c r="E200" s="2"/>
      <c r="F200" s="16"/>
      <c r="G200" s="2"/>
      <c r="H200" s="2"/>
      <c r="I200" s="2"/>
      <c r="J200" s="2"/>
      <c r="K200" s="2"/>
    </row>
    <row r="201" spans="1:11" ht="15" customHeight="1">
      <c r="A201" s="16" t="s">
        <v>8</v>
      </c>
      <c r="B201" s="21" t="s">
        <v>56</v>
      </c>
      <c r="C201" s="206">
        <f>C153</f>
        <v>0</v>
      </c>
      <c r="D201" s="2"/>
      <c r="E201" s="2"/>
      <c r="F201" s="16"/>
      <c r="G201" s="2"/>
      <c r="H201" s="2"/>
      <c r="I201" s="2"/>
      <c r="J201" s="2"/>
      <c r="K201" s="2"/>
    </row>
    <row r="202" spans="1:11" ht="15" customHeight="1">
      <c r="A202" s="16" t="s">
        <v>21</v>
      </c>
      <c r="B202" s="21" t="s">
        <v>90</v>
      </c>
      <c r="C202" s="206">
        <f>C164</f>
        <v>0</v>
      </c>
      <c r="D202" s="2"/>
      <c r="E202" s="2"/>
      <c r="F202" s="16"/>
      <c r="G202" s="2"/>
      <c r="H202" s="2"/>
      <c r="I202" s="2"/>
      <c r="J202" s="2"/>
      <c r="K202" s="2"/>
    </row>
    <row r="203" spans="1:11" ht="15" customHeight="1">
      <c r="A203" s="293" t="s">
        <v>217</v>
      </c>
      <c r="B203" s="294"/>
      <c r="C203" s="207">
        <f>SUM(C198:C202)</f>
        <v>0</v>
      </c>
      <c r="D203" s="2"/>
      <c r="E203" s="2"/>
      <c r="F203" s="16"/>
      <c r="G203" s="2"/>
      <c r="H203" s="2"/>
      <c r="I203" s="2"/>
      <c r="J203" s="2"/>
      <c r="K203" s="2"/>
    </row>
    <row r="204" spans="1:11" ht="15" customHeight="1">
      <c r="A204" s="16" t="s">
        <v>23</v>
      </c>
      <c r="B204" s="21" t="s">
        <v>91</v>
      </c>
      <c r="C204" s="206">
        <f>D182</f>
        <v>0</v>
      </c>
      <c r="D204" s="2"/>
      <c r="E204" s="2"/>
      <c r="F204" s="16"/>
      <c r="G204" s="27"/>
      <c r="H204" s="2"/>
      <c r="I204" s="2"/>
      <c r="J204" s="2"/>
      <c r="K204" s="2"/>
    </row>
    <row r="205" spans="1:11" ht="15" customHeight="1">
      <c r="A205" s="295" t="s">
        <v>218</v>
      </c>
      <c r="B205" s="296"/>
      <c r="C205" s="208">
        <f>SUM(C203+C204)</f>
        <v>0</v>
      </c>
      <c r="D205" s="2"/>
      <c r="E205" s="2"/>
      <c r="F205" s="16"/>
      <c r="G205" s="2"/>
      <c r="H205" s="2"/>
      <c r="I205" s="2"/>
      <c r="J205" s="2"/>
      <c r="K205" s="2"/>
    </row>
    <row r="206" spans="1:11" ht="15" customHeight="1">
      <c r="A206" s="37"/>
      <c r="B206" s="37"/>
      <c r="C206" s="38"/>
      <c r="D206" s="2"/>
      <c r="E206" s="2"/>
      <c r="F206" s="39"/>
      <c r="G206" s="2"/>
      <c r="H206" s="2"/>
      <c r="I206" s="2"/>
      <c r="J206" s="2"/>
      <c r="K206" s="2"/>
    </row>
    <row r="207" spans="1:11" ht="15" customHeight="1">
      <c r="A207" s="249" t="s">
        <v>92</v>
      </c>
      <c r="B207" s="250"/>
      <c r="C207" s="250"/>
      <c r="D207" s="250"/>
      <c r="E207" s="250"/>
      <c r="F207" s="250"/>
      <c r="G207" s="250"/>
      <c r="H207" s="251"/>
      <c r="I207" s="2"/>
      <c r="J207" s="2"/>
      <c r="K207" s="2"/>
    </row>
    <row r="208" spans="1:11" ht="15" customHeight="1">
      <c r="A208" s="20"/>
      <c r="B208" s="20"/>
      <c r="C208" s="40"/>
      <c r="D208" s="2"/>
      <c r="E208" s="41"/>
      <c r="F208" s="41"/>
      <c r="G208" s="2"/>
      <c r="H208" s="2"/>
      <c r="I208" s="2"/>
      <c r="J208" s="2"/>
      <c r="K208" s="2"/>
    </row>
    <row r="209" spans="1:11" ht="28.5" customHeight="1">
      <c r="A209" s="297" t="s">
        <v>93</v>
      </c>
      <c r="B209" s="298"/>
      <c r="C209" s="301" t="s">
        <v>163</v>
      </c>
      <c r="D209" s="301" t="s">
        <v>164</v>
      </c>
      <c r="E209" s="155" t="s">
        <v>219</v>
      </c>
      <c r="F209" s="301" t="s">
        <v>94</v>
      </c>
      <c r="G209" s="303" t="s">
        <v>95</v>
      </c>
      <c r="H209" s="155" t="s">
        <v>220</v>
      </c>
      <c r="I209" s="2"/>
      <c r="J209" s="2"/>
      <c r="K209" s="2"/>
    </row>
    <row r="210" spans="1:11" ht="27" customHeight="1">
      <c r="A210" s="299"/>
      <c r="B210" s="300"/>
      <c r="C210" s="302"/>
      <c r="D210" s="302"/>
      <c r="E210" s="156" t="s">
        <v>96</v>
      </c>
      <c r="F210" s="302"/>
      <c r="G210" s="304"/>
      <c r="H210" s="156" t="s">
        <v>97</v>
      </c>
      <c r="I210" s="2"/>
      <c r="J210" s="2"/>
      <c r="K210" s="2"/>
    </row>
    <row r="211" spans="1:11" ht="15.5">
      <c r="A211" s="16" t="s">
        <v>98</v>
      </c>
      <c r="B211" s="24" t="str">
        <f>C24</f>
        <v>MOTORISTA COM PERICULOSIDADE</v>
      </c>
      <c r="C211" s="206">
        <f>C205</f>
        <v>0</v>
      </c>
      <c r="D211" s="24">
        <v>1</v>
      </c>
      <c r="E211" s="206">
        <f>C211*D211</f>
        <v>0</v>
      </c>
      <c r="F211" s="21"/>
      <c r="G211" s="174">
        <v>2</v>
      </c>
      <c r="H211" s="206">
        <f>ROUNDUP(E211*G211,2)</f>
        <v>0</v>
      </c>
      <c r="I211" s="2"/>
      <c r="J211" s="2"/>
      <c r="K211" s="2"/>
    </row>
    <row r="212" spans="1:11" ht="15" customHeight="1">
      <c r="A212" s="279"/>
      <c r="B212" s="280"/>
      <c r="C212" s="280"/>
      <c r="D212" s="280"/>
      <c r="E212" s="280"/>
      <c r="F212" s="280"/>
      <c r="G212" s="280"/>
      <c r="H212" s="261"/>
      <c r="I212" s="2"/>
      <c r="J212" s="2"/>
      <c r="K212" s="2"/>
    </row>
    <row r="213" spans="1:11" ht="15" customHeight="1">
      <c r="A213" s="20"/>
      <c r="B213" s="20"/>
      <c r="C213" s="40"/>
      <c r="D213" s="2"/>
      <c r="E213" s="41"/>
      <c r="F213" s="41"/>
      <c r="G213" s="2"/>
      <c r="H213" s="2"/>
      <c r="I213" s="2"/>
      <c r="J213" s="2"/>
      <c r="K213" s="2"/>
    </row>
    <row r="214" spans="1:11" ht="15" customHeight="1">
      <c r="A214" s="249" t="s">
        <v>99</v>
      </c>
      <c r="B214" s="250"/>
      <c r="C214" s="251"/>
      <c r="D214" s="2"/>
      <c r="E214" s="41"/>
      <c r="F214" s="41"/>
      <c r="G214" s="2"/>
      <c r="H214" s="2"/>
      <c r="I214" s="2"/>
      <c r="J214" s="2"/>
      <c r="K214" s="2"/>
    </row>
    <row r="215" spans="1:11" ht="15" customHeight="1">
      <c r="A215" s="2"/>
      <c r="B215" s="2"/>
      <c r="C215" s="2"/>
      <c r="D215" s="2"/>
      <c r="E215" s="2"/>
      <c r="F215" s="2"/>
      <c r="G215" s="2"/>
      <c r="H215" s="2"/>
      <c r="I215" s="2"/>
      <c r="J215" s="2"/>
      <c r="K215" s="2"/>
    </row>
    <row r="216" spans="1:11" ht="15" customHeight="1">
      <c r="A216" s="274" t="s">
        <v>100</v>
      </c>
      <c r="B216" s="275"/>
      <c r="C216" s="276"/>
      <c r="D216" s="2"/>
      <c r="E216" s="2"/>
      <c r="F216" s="2"/>
      <c r="G216" s="2"/>
      <c r="H216" s="2"/>
      <c r="I216" s="2"/>
      <c r="J216" s="2"/>
      <c r="K216" s="2"/>
    </row>
    <row r="217" spans="1:11" ht="15" customHeight="1">
      <c r="A217" s="21"/>
      <c r="B217" s="22" t="s">
        <v>101</v>
      </c>
      <c r="C217" s="16" t="s">
        <v>102</v>
      </c>
      <c r="D217" s="2"/>
      <c r="E217" s="2"/>
      <c r="F217" s="2"/>
      <c r="G217" s="2"/>
      <c r="H217" s="2"/>
    </row>
    <row r="218" spans="1:11" ht="15" customHeight="1">
      <c r="A218" s="16" t="s">
        <v>1</v>
      </c>
      <c r="B218" s="21" t="s">
        <v>103</v>
      </c>
      <c r="C218" s="32">
        <f>C211</f>
        <v>0</v>
      </c>
      <c r="D218" s="2"/>
      <c r="E218" s="2"/>
      <c r="F218" s="2"/>
      <c r="G218" s="2"/>
      <c r="H218" s="2"/>
    </row>
    <row r="219" spans="1:11" ht="15" customHeight="1">
      <c r="A219" s="16" t="s">
        <v>3</v>
      </c>
      <c r="B219" s="21" t="s">
        <v>104</v>
      </c>
      <c r="C219" s="32">
        <f>H211</f>
        <v>0</v>
      </c>
      <c r="D219" s="2"/>
      <c r="E219" s="2"/>
      <c r="F219" s="2"/>
      <c r="G219" s="2"/>
      <c r="H219" s="2"/>
    </row>
    <row r="220" spans="1:11" ht="37" customHeight="1">
      <c r="A220" s="126" t="s">
        <v>6</v>
      </c>
      <c r="B220" s="224" t="s">
        <v>255</v>
      </c>
      <c r="C220" s="127">
        <f>H211*12</f>
        <v>0</v>
      </c>
      <c r="D220" s="2"/>
      <c r="E220" s="2"/>
      <c r="F220" s="2"/>
      <c r="G220" s="2"/>
      <c r="H220" s="2"/>
    </row>
    <row r="228" spans="1:6" ht="15" customHeight="1">
      <c r="A228" s="266"/>
      <c r="B228" s="266"/>
      <c r="C228" s="266"/>
      <c r="D228" s="266"/>
      <c r="E228" s="266"/>
      <c r="F228" s="266"/>
    </row>
    <row r="229" spans="1:6" ht="15" customHeight="1">
      <c r="A229" s="266"/>
      <c r="B229" s="266"/>
      <c r="C229" s="266"/>
      <c r="D229" s="266"/>
      <c r="E229" s="266"/>
      <c r="F229" s="266"/>
    </row>
    <row r="230" spans="1:6" ht="15" customHeight="1">
      <c r="A230" s="266"/>
      <c r="B230" s="266"/>
      <c r="C230" s="266"/>
      <c r="D230" s="266"/>
      <c r="E230" s="266"/>
      <c r="F230" s="266"/>
    </row>
    <row r="231" spans="1:6" ht="15" customHeight="1">
      <c r="A231" s="266"/>
      <c r="B231" s="266"/>
      <c r="C231" s="266"/>
      <c r="D231" s="266"/>
      <c r="E231" s="266"/>
      <c r="F231" s="266"/>
    </row>
    <row r="232" spans="1:6" ht="15" customHeight="1">
      <c r="A232" s="266"/>
      <c r="B232" s="266"/>
      <c r="C232" s="266"/>
      <c r="D232" s="266"/>
      <c r="E232" s="266"/>
      <c r="F232" s="266"/>
    </row>
  </sheetData>
  <mergeCells count="105">
    <mergeCell ref="A191:C191"/>
    <mergeCell ref="A192:C192"/>
    <mergeCell ref="A193:C193"/>
    <mergeCell ref="A194:C194"/>
    <mergeCell ref="A195:C195"/>
    <mergeCell ref="A203:B203"/>
    <mergeCell ref="A186:C186"/>
    <mergeCell ref="A231:F231"/>
    <mergeCell ref="A187:C187"/>
    <mergeCell ref="A188:C188"/>
    <mergeCell ref="A189:C189"/>
    <mergeCell ref="A190:C190"/>
    <mergeCell ref="A232:F232"/>
    <mergeCell ref="A212:H212"/>
    <mergeCell ref="A214:C214"/>
    <mergeCell ref="A216:C216"/>
    <mergeCell ref="A228:F228"/>
    <mergeCell ref="A229:F229"/>
    <mergeCell ref="A230:F230"/>
    <mergeCell ref="A205:B205"/>
    <mergeCell ref="A207:H207"/>
    <mergeCell ref="A209:B210"/>
    <mergeCell ref="C209:C210"/>
    <mergeCell ref="D209:D210"/>
    <mergeCell ref="F209:F210"/>
    <mergeCell ref="G209:G210"/>
    <mergeCell ref="A169:D169"/>
    <mergeCell ref="A171:D171"/>
    <mergeCell ref="A176:A180"/>
    <mergeCell ref="A182:C182"/>
    <mergeCell ref="A184:D184"/>
    <mergeCell ref="A185:D185"/>
    <mergeCell ref="A155:C155"/>
    <mergeCell ref="A164:B164"/>
    <mergeCell ref="A165:C165"/>
    <mergeCell ref="A166:H166"/>
    <mergeCell ref="A167:D167"/>
    <mergeCell ref="A168:C168"/>
    <mergeCell ref="A141:D141"/>
    <mergeCell ref="A142:D142"/>
    <mergeCell ref="A144:D144"/>
    <mergeCell ref="A147:C147"/>
    <mergeCell ref="A149:C149"/>
    <mergeCell ref="A153:B153"/>
    <mergeCell ref="A125:D125"/>
    <mergeCell ref="A127:D127"/>
    <mergeCell ref="A135:B135"/>
    <mergeCell ref="A138:D138"/>
    <mergeCell ref="A139:D139"/>
    <mergeCell ref="A140:D140"/>
    <mergeCell ref="A115:B115"/>
    <mergeCell ref="A118:D118"/>
    <mergeCell ref="A119:D119"/>
    <mergeCell ref="A120:D120"/>
    <mergeCell ref="A121:D121"/>
    <mergeCell ref="A122:D122"/>
    <mergeCell ref="A123:D123"/>
    <mergeCell ref="A95:C95"/>
    <mergeCell ref="A96:C96"/>
    <mergeCell ref="A97:C97"/>
    <mergeCell ref="A99:C99"/>
    <mergeCell ref="A104:B104"/>
    <mergeCell ref="A106:D106"/>
    <mergeCell ref="A81:D81"/>
    <mergeCell ref="A82:D82"/>
    <mergeCell ref="A83:D83"/>
    <mergeCell ref="A84:D84"/>
    <mergeCell ref="A86:C86"/>
    <mergeCell ref="A92:B92"/>
    <mergeCell ref="A78:D78"/>
    <mergeCell ref="A79:D79"/>
    <mergeCell ref="A80:D80"/>
    <mergeCell ref="A57:B57"/>
    <mergeCell ref="A59:D59"/>
    <mergeCell ref="A60:D60"/>
    <mergeCell ref="A61:D61"/>
    <mergeCell ref="A63:D63"/>
    <mergeCell ref="A73:B73"/>
    <mergeCell ref="A49:C49"/>
    <mergeCell ref="A51:D51"/>
    <mergeCell ref="A53:D53"/>
    <mergeCell ref="A34:K34"/>
    <mergeCell ref="A35:K35"/>
    <mergeCell ref="A37:C37"/>
    <mergeCell ref="A75:K75"/>
    <mergeCell ref="A76:D76"/>
    <mergeCell ref="A77:D77"/>
    <mergeCell ref="A5:C5"/>
    <mergeCell ref="A6:C6"/>
    <mergeCell ref="A7:C7"/>
    <mergeCell ref="A9:C9"/>
    <mergeCell ref="A11:C11"/>
    <mergeCell ref="A13:B13"/>
    <mergeCell ref="A45:B45"/>
    <mergeCell ref="A47:C47"/>
    <mergeCell ref="A48:C48"/>
    <mergeCell ref="A31:K31"/>
    <mergeCell ref="A32:K32"/>
    <mergeCell ref="A33:K33"/>
    <mergeCell ref="A14:B14"/>
    <mergeCell ref="A15:B15"/>
    <mergeCell ref="A17:C17"/>
    <mergeCell ref="A23:C23"/>
    <mergeCell ref="A29:C29"/>
    <mergeCell ref="A30:K30"/>
  </mergeCells>
  <pageMargins left="0.70866141732283472" right="0.11811023622047245" top="0.39370078740157483" bottom="0.39370078740157483" header="0" footer="0"/>
  <pageSetup paperSize="9" scale="6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9"/>
  <sheetViews>
    <sheetView tabSelected="1" view="pageBreakPreview" zoomScaleSheetLayoutView="100" workbookViewId="0">
      <pane ySplit="9" topLeftCell="A10" activePane="bottomLeft" state="frozen"/>
      <selection pane="bottomLeft" activeCell="B11" sqref="B11"/>
    </sheetView>
  </sheetViews>
  <sheetFormatPr defaultColWidth="14.453125" defaultRowHeight="14.5"/>
  <cols>
    <col min="1" max="1" width="10.1796875" customWidth="1"/>
    <col min="2" max="2" width="125.453125" style="44" customWidth="1"/>
    <col min="3" max="4" width="12.54296875" customWidth="1"/>
    <col min="5" max="5" width="11.26953125" customWidth="1"/>
    <col min="6" max="6" width="12.453125" style="62" bestFit="1" customWidth="1"/>
    <col min="7" max="7" width="14.81640625" customWidth="1"/>
  </cols>
  <sheetData>
    <row r="1" spans="1:8">
      <c r="A1" s="323"/>
      <c r="B1" s="323"/>
      <c r="C1" s="323"/>
      <c r="D1" s="323"/>
      <c r="E1" s="323"/>
      <c r="F1" s="323"/>
      <c r="G1" s="323"/>
    </row>
    <row r="2" spans="1:8">
      <c r="A2" s="323"/>
      <c r="B2" s="323"/>
      <c r="C2" s="323"/>
      <c r="D2" s="323"/>
      <c r="E2" s="323"/>
      <c r="F2" s="323"/>
      <c r="G2" s="323"/>
    </row>
    <row r="3" spans="1:8">
      <c r="A3" s="323"/>
      <c r="B3" s="323"/>
      <c r="C3" s="323"/>
      <c r="D3" s="323"/>
      <c r="E3" s="323"/>
      <c r="F3" s="323"/>
      <c r="G3" s="323"/>
    </row>
    <row r="4" spans="1:8">
      <c r="A4" s="323"/>
      <c r="B4" s="323"/>
      <c r="C4" s="323"/>
      <c r="D4" s="323"/>
      <c r="E4" s="323"/>
      <c r="F4" s="323"/>
      <c r="G4" s="323"/>
    </row>
    <row r="5" spans="1:8" ht="14.5" customHeight="1">
      <c r="A5" s="257" t="s">
        <v>117</v>
      </c>
      <c r="B5" s="257"/>
      <c r="C5" s="257"/>
      <c r="D5" s="257"/>
      <c r="E5" s="257"/>
      <c r="F5" s="257"/>
      <c r="G5" s="257"/>
    </row>
    <row r="6" spans="1:8" ht="14.5" customHeight="1">
      <c r="A6" s="257" t="s">
        <v>118</v>
      </c>
      <c r="B6" s="257"/>
      <c r="C6" s="257"/>
      <c r="D6" s="257"/>
      <c r="E6" s="257"/>
      <c r="F6" s="257"/>
      <c r="G6" s="257"/>
    </row>
    <row r="7" spans="1:8" ht="15" customHeight="1">
      <c r="A7" s="257" t="s">
        <v>123</v>
      </c>
      <c r="B7" s="257"/>
      <c r="C7" s="257"/>
      <c r="D7" s="257"/>
      <c r="E7" s="257"/>
      <c r="F7" s="257"/>
      <c r="G7" s="257"/>
    </row>
    <row r="8" spans="1:8" ht="15" customHeight="1" thickBot="1"/>
    <row r="9" spans="1:8" ht="25.5" customHeight="1" thickBot="1">
      <c r="A9" s="135" t="s">
        <v>105</v>
      </c>
      <c r="B9" s="136" t="s">
        <v>106</v>
      </c>
      <c r="C9" s="137" t="s">
        <v>187</v>
      </c>
      <c r="D9" s="137" t="s">
        <v>209</v>
      </c>
      <c r="E9" s="137" t="s">
        <v>181</v>
      </c>
      <c r="F9" s="138" t="s">
        <v>173</v>
      </c>
      <c r="G9" s="139" t="s">
        <v>174</v>
      </c>
    </row>
    <row r="10" spans="1:8" ht="38.5" customHeight="1" thickBot="1">
      <c r="A10" s="324" t="s">
        <v>250</v>
      </c>
      <c r="B10" s="324"/>
      <c r="C10" s="324"/>
      <c r="D10" s="324"/>
      <c r="E10" s="324"/>
      <c r="F10" s="324"/>
      <c r="G10" s="324"/>
    </row>
    <row r="11" spans="1:8" ht="29">
      <c r="A11" s="140">
        <v>1</v>
      </c>
      <c r="B11" s="231" t="s">
        <v>251</v>
      </c>
      <c r="C11" s="189">
        <v>2</v>
      </c>
      <c r="D11" s="198">
        <v>4</v>
      </c>
      <c r="E11" s="141" t="s">
        <v>180</v>
      </c>
      <c r="F11" s="157">
        <v>0</v>
      </c>
      <c r="G11" s="148">
        <f>D11*F11</f>
        <v>0</v>
      </c>
    </row>
    <row r="12" spans="1:8" ht="29">
      <c r="A12" s="142">
        <v>2</v>
      </c>
      <c r="B12" s="232" t="s">
        <v>208</v>
      </c>
      <c r="C12" s="190">
        <v>2</v>
      </c>
      <c r="D12" s="199">
        <v>4</v>
      </c>
      <c r="E12" s="144" t="s">
        <v>180</v>
      </c>
      <c r="F12" s="157"/>
      <c r="G12" s="149"/>
    </row>
    <row r="13" spans="1:8" ht="29.5" customHeight="1">
      <c r="A13" s="142">
        <v>3</v>
      </c>
      <c r="B13" s="232" t="s">
        <v>183</v>
      </c>
      <c r="C13" s="192">
        <v>0</v>
      </c>
      <c r="D13" s="199">
        <v>1</v>
      </c>
      <c r="E13" s="144" t="s">
        <v>175</v>
      </c>
      <c r="F13" s="157"/>
      <c r="G13" s="149"/>
    </row>
    <row r="14" spans="1:8">
      <c r="A14" s="142">
        <v>4</v>
      </c>
      <c r="B14" s="162" t="s">
        <v>184</v>
      </c>
      <c r="C14" s="190">
        <v>2</v>
      </c>
      <c r="D14" s="199">
        <v>4</v>
      </c>
      <c r="E14" s="143" t="s">
        <v>108</v>
      </c>
      <c r="F14" s="157"/>
      <c r="G14" s="149"/>
    </row>
    <row r="15" spans="1:8" ht="18" customHeight="1" thickBot="1">
      <c r="A15" s="145">
        <v>5</v>
      </c>
      <c r="B15" s="163" t="s">
        <v>185</v>
      </c>
      <c r="C15" s="191">
        <v>1</v>
      </c>
      <c r="D15" s="200">
        <v>2</v>
      </c>
      <c r="E15" s="146" t="s">
        <v>108</v>
      </c>
      <c r="F15" s="158"/>
      <c r="G15" s="147"/>
    </row>
    <row r="16" spans="1:8" ht="18" customHeight="1" thickBot="1">
      <c r="A16" s="329" t="s">
        <v>179</v>
      </c>
      <c r="B16" s="330"/>
      <c r="C16" s="330"/>
      <c r="D16" s="330"/>
      <c r="E16" s="330"/>
      <c r="F16" s="331"/>
      <c r="G16" s="159">
        <f>SUM(G11:G15)</f>
        <v>0</v>
      </c>
      <c r="H16" s="164"/>
    </row>
    <row r="17" spans="1:7" ht="18" customHeight="1" thickBot="1">
      <c r="A17" s="326" t="s">
        <v>186</v>
      </c>
      <c r="B17" s="327"/>
      <c r="C17" s="327"/>
      <c r="D17" s="327"/>
      <c r="E17" s="327"/>
      <c r="F17" s="328"/>
      <c r="G17" s="160">
        <f>(G16/12)</f>
        <v>0</v>
      </c>
    </row>
    <row r="18" spans="1:7" ht="19" thickBot="1">
      <c r="A18" s="332"/>
      <c r="B18" s="332"/>
      <c r="C18" s="332"/>
      <c r="D18" s="332"/>
      <c r="E18" s="332"/>
      <c r="F18" s="332"/>
      <c r="G18" s="244"/>
    </row>
    <row r="19" spans="1:7" ht="17" thickBot="1">
      <c r="A19" s="333" t="s">
        <v>191</v>
      </c>
      <c r="B19" s="334"/>
      <c r="C19" s="334"/>
      <c r="D19" s="334"/>
      <c r="E19" s="334"/>
      <c r="F19" s="334"/>
      <c r="G19" s="335"/>
    </row>
    <row r="20" spans="1:7" ht="58">
      <c r="A20" s="165">
        <v>1</v>
      </c>
      <c r="B20" s="223" t="s">
        <v>214</v>
      </c>
      <c r="C20" s="165">
        <v>2</v>
      </c>
      <c r="D20" s="233">
        <v>4</v>
      </c>
      <c r="E20" s="165" t="s">
        <v>175</v>
      </c>
      <c r="F20" s="234">
        <v>0</v>
      </c>
      <c r="G20" s="234">
        <f t="shared" ref="G20:G25" si="0">D20*F20</f>
        <v>0</v>
      </c>
    </row>
    <row r="21" spans="1:7" ht="72.5">
      <c r="A21" s="166">
        <v>2</v>
      </c>
      <c r="B21" s="170" t="s">
        <v>213</v>
      </c>
      <c r="C21" s="166">
        <v>2</v>
      </c>
      <c r="D21" s="235">
        <v>4</v>
      </c>
      <c r="E21" s="161" t="s">
        <v>175</v>
      </c>
      <c r="F21" s="167">
        <v>0</v>
      </c>
      <c r="G21" s="167">
        <f t="shared" si="0"/>
        <v>0</v>
      </c>
    </row>
    <row r="22" spans="1:7" ht="29">
      <c r="A22" s="166">
        <v>3</v>
      </c>
      <c r="B22" s="170" t="s">
        <v>188</v>
      </c>
      <c r="C22" s="168">
        <v>1</v>
      </c>
      <c r="D22" s="235">
        <v>2</v>
      </c>
      <c r="E22" s="161" t="s">
        <v>175</v>
      </c>
      <c r="F22" s="167">
        <v>0</v>
      </c>
      <c r="G22" s="167">
        <f t="shared" si="0"/>
        <v>0</v>
      </c>
    </row>
    <row r="23" spans="1:7">
      <c r="A23" s="168">
        <v>4</v>
      </c>
      <c r="B23" s="170" t="s">
        <v>215</v>
      </c>
      <c r="C23" s="166">
        <v>3</v>
      </c>
      <c r="D23" s="235">
        <v>6</v>
      </c>
      <c r="E23" s="166" t="s">
        <v>108</v>
      </c>
      <c r="F23" s="167">
        <v>0</v>
      </c>
      <c r="G23" s="167">
        <f t="shared" si="0"/>
        <v>0</v>
      </c>
    </row>
    <row r="24" spans="1:7">
      <c r="A24" s="169">
        <v>5</v>
      </c>
      <c r="B24" s="170" t="s">
        <v>189</v>
      </c>
      <c r="C24" s="166">
        <v>1</v>
      </c>
      <c r="D24" s="235">
        <v>2</v>
      </c>
      <c r="E24" s="166" t="s">
        <v>175</v>
      </c>
      <c r="F24" s="167">
        <v>0</v>
      </c>
      <c r="G24" s="167">
        <f t="shared" si="0"/>
        <v>0</v>
      </c>
    </row>
    <row r="25" spans="1:7" ht="29.5" thickBot="1">
      <c r="A25" s="166">
        <v>6</v>
      </c>
      <c r="B25" s="170" t="s">
        <v>190</v>
      </c>
      <c r="C25" s="166">
        <v>2</v>
      </c>
      <c r="D25" s="236">
        <v>4</v>
      </c>
      <c r="E25" s="161" t="s">
        <v>108</v>
      </c>
      <c r="F25" s="167">
        <v>0</v>
      </c>
      <c r="G25" s="167">
        <f t="shared" si="0"/>
        <v>0</v>
      </c>
    </row>
    <row r="26" spans="1:7" ht="21.5" customHeight="1" thickBot="1">
      <c r="A26" s="325" t="s">
        <v>172</v>
      </c>
      <c r="B26" s="325"/>
      <c r="C26" s="325" t="s">
        <v>119</v>
      </c>
      <c r="D26" s="325"/>
      <c r="E26" s="325"/>
      <c r="F26" s="325"/>
      <c r="G26" s="171">
        <f>SUM(G20:G25)</f>
        <v>0</v>
      </c>
    </row>
    <row r="27" spans="1:7" ht="19" thickBot="1">
      <c r="A27" s="326" t="s">
        <v>172</v>
      </c>
      <c r="B27" s="327"/>
      <c r="C27" s="327" t="s">
        <v>112</v>
      </c>
      <c r="D27" s="327"/>
      <c r="E27" s="327"/>
      <c r="F27" s="328"/>
      <c r="G27" s="160">
        <f>G26/12</f>
        <v>0</v>
      </c>
    </row>
    <row r="28" spans="1:7" ht="15" customHeight="1">
      <c r="A28" s="42"/>
      <c r="B28" s="43"/>
      <c r="C28" s="42"/>
      <c r="D28" s="42"/>
      <c r="E28" s="42"/>
      <c r="F28" s="63"/>
      <c r="G28" s="42"/>
    </row>
    <row r="29" spans="1:7">
      <c r="A29" s="42"/>
      <c r="B29" s="55"/>
      <c r="C29" s="42"/>
      <c r="D29" s="42"/>
      <c r="E29" s="42"/>
      <c r="F29" s="63"/>
      <c r="G29" s="42"/>
    </row>
    <row r="30" spans="1:7">
      <c r="A30" s="42"/>
      <c r="B30" s="55"/>
      <c r="C30" s="42"/>
      <c r="D30" s="42"/>
      <c r="E30" s="42"/>
      <c r="F30" s="63"/>
      <c r="G30" s="42"/>
    </row>
    <row r="31" spans="1:7">
      <c r="A31" s="42"/>
      <c r="B31" s="55"/>
      <c r="C31" s="42"/>
      <c r="D31" s="42"/>
      <c r="E31" s="42"/>
      <c r="F31" s="63"/>
      <c r="G31" s="42"/>
    </row>
    <row r="32" spans="1:7">
      <c r="A32" s="42"/>
      <c r="B32" s="55"/>
      <c r="C32" s="42"/>
      <c r="D32" s="42"/>
      <c r="E32" s="42"/>
      <c r="F32" s="63"/>
      <c r="G32" s="42"/>
    </row>
    <row r="33" spans="1:7">
      <c r="A33" s="42"/>
      <c r="B33" s="55"/>
      <c r="C33" s="42"/>
      <c r="D33" s="42"/>
      <c r="E33" s="42"/>
      <c r="F33" s="63"/>
      <c r="G33" s="42"/>
    </row>
    <row r="34" spans="1:7">
      <c r="A34" s="42"/>
      <c r="B34" s="55"/>
      <c r="C34" s="42"/>
      <c r="D34" s="42"/>
      <c r="E34" s="42"/>
      <c r="F34" s="63"/>
      <c r="G34" s="42"/>
    </row>
    <row r="35" spans="1:7">
      <c r="A35" s="42"/>
      <c r="B35" s="55"/>
      <c r="C35" s="42"/>
      <c r="D35" s="42"/>
      <c r="E35" s="42"/>
      <c r="F35" s="63"/>
      <c r="G35" s="42"/>
    </row>
    <row r="36" spans="1:7">
      <c r="A36" s="42"/>
      <c r="B36" s="55"/>
      <c r="C36" s="42"/>
      <c r="D36" s="42"/>
      <c r="E36" s="42"/>
      <c r="F36" s="63"/>
      <c r="G36" s="42"/>
    </row>
    <row r="37" spans="1:7">
      <c r="A37" s="42"/>
      <c r="B37" s="55"/>
      <c r="C37" s="42"/>
      <c r="D37" s="42"/>
      <c r="E37" s="42"/>
      <c r="F37" s="63"/>
      <c r="G37" s="42"/>
    </row>
    <row r="38" spans="1:7">
      <c r="A38" s="42"/>
      <c r="B38" s="55"/>
      <c r="C38" s="42"/>
      <c r="D38" s="42"/>
      <c r="E38" s="42"/>
      <c r="F38" s="63"/>
      <c r="G38" s="42"/>
    </row>
    <row r="39" spans="1:7">
      <c r="A39" s="42"/>
      <c r="B39" s="55"/>
      <c r="C39" s="42"/>
      <c r="D39" s="42"/>
      <c r="E39" s="42"/>
      <c r="F39" s="63"/>
      <c r="G39" s="42"/>
    </row>
    <row r="40" spans="1:7">
      <c r="A40" s="42"/>
      <c r="B40" s="55"/>
      <c r="C40" s="42"/>
      <c r="D40" s="42"/>
      <c r="E40" s="42"/>
      <c r="F40" s="63"/>
      <c r="G40" s="42"/>
    </row>
    <row r="41" spans="1:7">
      <c r="A41" s="42"/>
      <c r="B41" s="55"/>
      <c r="C41" s="42"/>
      <c r="D41" s="42"/>
      <c r="E41" s="42"/>
      <c r="F41" s="63"/>
      <c r="G41" s="42"/>
    </row>
    <row r="42" spans="1:7">
      <c r="A42" s="42"/>
      <c r="B42" s="55"/>
      <c r="C42" s="42"/>
      <c r="D42" s="42"/>
      <c r="E42" s="42"/>
      <c r="F42" s="63"/>
      <c r="G42" s="42"/>
    </row>
    <row r="43" spans="1:7">
      <c r="A43" s="42"/>
      <c r="B43" s="55"/>
      <c r="C43" s="42"/>
      <c r="D43" s="42"/>
      <c r="E43" s="42"/>
      <c r="F43" s="63"/>
      <c r="G43" s="42"/>
    </row>
    <row r="44" spans="1:7">
      <c r="A44" s="42"/>
      <c r="B44" s="55"/>
      <c r="C44" s="42"/>
      <c r="D44" s="42"/>
      <c r="E44" s="42"/>
      <c r="F44" s="63"/>
      <c r="G44" s="42"/>
    </row>
    <row r="45" spans="1:7">
      <c r="A45" s="42"/>
      <c r="B45" s="55"/>
      <c r="C45" s="42"/>
      <c r="D45" s="42"/>
      <c r="E45" s="42"/>
      <c r="F45" s="63"/>
      <c r="G45" s="42"/>
    </row>
    <row r="46" spans="1:7">
      <c r="A46" s="42"/>
      <c r="B46" s="55"/>
      <c r="C46" s="42"/>
      <c r="D46" s="42"/>
      <c r="E46" s="42"/>
      <c r="F46" s="63"/>
      <c r="G46" s="42"/>
    </row>
    <row r="47" spans="1:7">
      <c r="A47" s="42"/>
      <c r="B47" s="55"/>
      <c r="C47" s="42"/>
      <c r="D47" s="42"/>
      <c r="E47" s="42"/>
      <c r="F47" s="63"/>
      <c r="G47" s="42"/>
    </row>
    <row r="48" spans="1:7">
      <c r="A48" s="42"/>
      <c r="B48" s="55"/>
      <c r="C48" s="42"/>
      <c r="D48" s="42"/>
      <c r="E48" s="42"/>
      <c r="F48" s="63"/>
      <c r="G48" s="42"/>
    </row>
    <row r="49" spans="1:7">
      <c r="A49" s="42"/>
      <c r="B49" s="55"/>
      <c r="C49" s="42"/>
      <c r="D49" s="42"/>
      <c r="E49" s="42"/>
      <c r="F49" s="63"/>
      <c r="G49" s="42"/>
    </row>
    <row r="50" spans="1:7">
      <c r="A50" s="42"/>
      <c r="B50" s="55"/>
      <c r="C50" s="42"/>
      <c r="D50" s="42"/>
      <c r="E50" s="42"/>
      <c r="F50" s="63"/>
      <c r="G50" s="42"/>
    </row>
    <row r="51" spans="1:7">
      <c r="A51" s="42"/>
      <c r="B51" s="55"/>
      <c r="C51" s="42"/>
      <c r="D51" s="42"/>
      <c r="E51" s="42"/>
      <c r="F51" s="63"/>
      <c r="G51" s="42"/>
    </row>
    <row r="52" spans="1:7">
      <c r="A52" s="42"/>
      <c r="B52" s="55"/>
      <c r="C52" s="42"/>
      <c r="D52" s="42"/>
      <c r="E52" s="42"/>
      <c r="F52" s="63"/>
      <c r="G52" s="42"/>
    </row>
    <row r="53" spans="1:7">
      <c r="A53" s="42"/>
      <c r="B53" s="55"/>
      <c r="C53" s="42"/>
      <c r="D53" s="42"/>
      <c r="E53" s="42"/>
      <c r="F53" s="63"/>
      <c r="G53" s="42"/>
    </row>
    <row r="54" spans="1:7">
      <c r="A54" s="42"/>
      <c r="B54" s="55"/>
      <c r="C54" s="42"/>
      <c r="D54" s="42"/>
      <c r="E54" s="42"/>
      <c r="F54" s="63"/>
      <c r="G54" s="42"/>
    </row>
    <row r="55" spans="1:7">
      <c r="A55" s="42"/>
      <c r="B55" s="55"/>
      <c r="C55" s="42"/>
      <c r="D55" s="42"/>
      <c r="E55" s="42"/>
      <c r="F55" s="63"/>
      <c r="G55" s="42"/>
    </row>
    <row r="56" spans="1:7">
      <c r="A56" s="42"/>
      <c r="B56" s="55"/>
      <c r="C56" s="42"/>
      <c r="D56" s="42"/>
      <c r="E56" s="42"/>
      <c r="F56" s="63"/>
      <c r="G56" s="42"/>
    </row>
    <row r="57" spans="1:7">
      <c r="A57" s="42"/>
      <c r="B57" s="55"/>
      <c r="C57" s="42"/>
      <c r="D57" s="42"/>
      <c r="E57" s="42"/>
      <c r="F57" s="63"/>
      <c r="G57" s="42"/>
    </row>
    <row r="58" spans="1:7">
      <c r="A58" s="42"/>
      <c r="B58" s="55"/>
      <c r="C58" s="42"/>
      <c r="D58" s="42"/>
      <c r="E58" s="42"/>
      <c r="F58" s="63"/>
      <c r="G58" s="42"/>
    </row>
    <row r="59" spans="1:7">
      <c r="A59" s="42"/>
      <c r="B59" s="55"/>
      <c r="C59" s="42"/>
      <c r="D59" s="42"/>
      <c r="E59" s="42"/>
      <c r="F59" s="63"/>
      <c r="G59" s="42"/>
    </row>
    <row r="60" spans="1:7">
      <c r="A60" s="42"/>
      <c r="B60" s="55"/>
      <c r="C60" s="42"/>
      <c r="D60" s="42"/>
      <c r="E60" s="42"/>
      <c r="F60" s="63"/>
      <c r="G60" s="42"/>
    </row>
    <row r="61" spans="1:7">
      <c r="A61" s="42"/>
      <c r="B61" s="55"/>
      <c r="C61" s="42"/>
      <c r="D61" s="42"/>
      <c r="E61" s="42"/>
      <c r="F61" s="63"/>
      <c r="G61" s="42"/>
    </row>
    <row r="62" spans="1:7">
      <c r="A62" s="42"/>
      <c r="B62" s="55"/>
      <c r="C62" s="42"/>
      <c r="D62" s="42"/>
      <c r="E62" s="42"/>
      <c r="F62" s="63"/>
      <c r="G62" s="42"/>
    </row>
    <row r="63" spans="1:7">
      <c r="A63" s="42"/>
      <c r="B63" s="55"/>
      <c r="C63" s="42"/>
      <c r="D63" s="42"/>
      <c r="E63" s="42"/>
      <c r="F63" s="63"/>
      <c r="G63" s="42"/>
    </row>
    <row r="64" spans="1:7">
      <c r="A64" s="42"/>
      <c r="B64" s="55"/>
      <c r="C64" s="42"/>
      <c r="D64" s="42"/>
      <c r="E64" s="42"/>
      <c r="F64" s="63"/>
      <c r="G64" s="42"/>
    </row>
    <row r="65" spans="1:7">
      <c r="A65" s="42"/>
      <c r="B65" s="55"/>
      <c r="C65" s="42"/>
      <c r="D65" s="42"/>
      <c r="E65" s="42"/>
      <c r="F65" s="63"/>
      <c r="G65" s="42"/>
    </row>
    <row r="66" spans="1:7">
      <c r="A66" s="42"/>
      <c r="B66" s="55"/>
      <c r="C66" s="42"/>
      <c r="D66" s="42"/>
      <c r="E66" s="42"/>
      <c r="F66" s="63"/>
      <c r="G66" s="42"/>
    </row>
    <row r="67" spans="1:7">
      <c r="A67" s="42"/>
      <c r="B67" s="55"/>
      <c r="C67" s="42"/>
      <c r="D67" s="42"/>
      <c r="E67" s="42"/>
      <c r="F67" s="63"/>
      <c r="G67" s="42"/>
    </row>
    <row r="68" spans="1:7">
      <c r="A68" s="42"/>
      <c r="B68" s="55"/>
      <c r="C68" s="42"/>
      <c r="D68" s="42"/>
      <c r="E68" s="42"/>
      <c r="F68" s="63"/>
      <c r="G68" s="42"/>
    </row>
    <row r="69" spans="1:7">
      <c r="A69" s="42"/>
      <c r="B69" s="55"/>
      <c r="C69" s="42"/>
      <c r="D69" s="42"/>
      <c r="E69" s="42"/>
      <c r="F69" s="63"/>
      <c r="G69" s="42"/>
    </row>
    <row r="70" spans="1:7">
      <c r="A70" s="42"/>
      <c r="B70" s="55"/>
      <c r="C70" s="42"/>
      <c r="D70" s="42"/>
      <c r="E70" s="42"/>
      <c r="F70" s="63"/>
      <c r="G70" s="42"/>
    </row>
    <row r="71" spans="1:7">
      <c r="A71" s="42"/>
      <c r="B71" s="55"/>
      <c r="C71" s="42"/>
      <c r="D71" s="42"/>
      <c r="E71" s="42"/>
      <c r="F71" s="63"/>
      <c r="G71" s="42"/>
    </row>
    <row r="72" spans="1:7">
      <c r="A72" s="42"/>
      <c r="B72" s="55"/>
      <c r="C72" s="42"/>
      <c r="D72" s="42"/>
      <c r="E72" s="42"/>
      <c r="F72" s="63"/>
      <c r="G72" s="42"/>
    </row>
    <row r="73" spans="1:7">
      <c r="A73" s="42"/>
      <c r="B73" s="55"/>
      <c r="C73" s="42"/>
      <c r="D73" s="42"/>
      <c r="E73" s="42"/>
      <c r="F73" s="63"/>
      <c r="G73" s="42"/>
    </row>
    <row r="74" spans="1:7">
      <c r="A74" s="42"/>
      <c r="B74" s="55"/>
      <c r="C74" s="42"/>
      <c r="D74" s="42"/>
      <c r="E74" s="42"/>
      <c r="F74" s="63"/>
      <c r="G74" s="42"/>
    </row>
    <row r="75" spans="1:7">
      <c r="A75" s="42"/>
      <c r="B75" s="55"/>
      <c r="C75" s="42"/>
      <c r="D75" s="42"/>
      <c r="E75" s="42"/>
      <c r="F75" s="63"/>
      <c r="G75" s="42"/>
    </row>
    <row r="76" spans="1:7">
      <c r="A76" s="42"/>
      <c r="B76" s="55"/>
      <c r="C76" s="42"/>
      <c r="D76" s="42"/>
      <c r="E76" s="42"/>
      <c r="F76" s="63"/>
      <c r="G76" s="42"/>
    </row>
    <row r="77" spans="1:7">
      <c r="A77" s="42"/>
      <c r="B77" s="55"/>
      <c r="C77" s="42"/>
      <c r="D77" s="42"/>
      <c r="E77" s="42"/>
      <c r="F77" s="63"/>
      <c r="G77" s="42"/>
    </row>
    <row r="78" spans="1:7">
      <c r="A78" s="42"/>
      <c r="B78" s="55"/>
      <c r="C78" s="42"/>
      <c r="D78" s="42"/>
      <c r="E78" s="42"/>
      <c r="F78" s="63"/>
      <c r="G78" s="42"/>
    </row>
    <row r="79" spans="1:7">
      <c r="A79" s="42"/>
      <c r="B79" s="55"/>
      <c r="C79" s="42"/>
      <c r="D79" s="42"/>
      <c r="E79" s="42"/>
      <c r="F79" s="63"/>
      <c r="G79" s="42"/>
    </row>
  </sheetData>
  <mergeCells count="11">
    <mergeCell ref="A26:F26"/>
    <mergeCell ref="A27:F27"/>
    <mergeCell ref="A16:F16"/>
    <mergeCell ref="A17:F17"/>
    <mergeCell ref="A18:F18"/>
    <mergeCell ref="A19:G19"/>
    <mergeCell ref="A7:G7"/>
    <mergeCell ref="A6:G6"/>
    <mergeCell ref="A5:G5"/>
    <mergeCell ref="A1:G4"/>
    <mergeCell ref="A10:G10"/>
  </mergeCells>
  <pageMargins left="0.51181102362204722" right="0.51181102362204722" top="0.78740157480314965" bottom="0.78740157480314965" header="0" footer="0"/>
  <pageSetup paperSize="9" scale="59" orientation="landscape" r:id="rId1"/>
  <rowBreaks count="1" manualBreakCount="1">
    <brk id="18" max="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B55CB-175D-4666-A0A6-D4AE125BAB72}">
  <dimension ref="A1:I91"/>
  <sheetViews>
    <sheetView view="pageBreakPreview" zoomScaleSheetLayoutView="100" workbookViewId="0">
      <selection activeCell="I9" sqref="I9"/>
    </sheetView>
  </sheetViews>
  <sheetFormatPr defaultColWidth="14.453125" defaultRowHeight="15" customHeight="1"/>
  <cols>
    <col min="1" max="1" width="8.08984375" customWidth="1"/>
    <col min="2" max="2" width="42" customWidth="1"/>
    <col min="3" max="3" width="13" customWidth="1"/>
    <col min="4" max="4" width="12.81640625" customWidth="1"/>
    <col min="5" max="5" width="13.6328125" customWidth="1"/>
    <col min="6" max="6" width="19.90625" customWidth="1"/>
  </cols>
  <sheetData>
    <row r="1" spans="1:6" ht="15" customHeight="1">
      <c r="A1" s="323"/>
      <c r="B1" s="323"/>
      <c r="C1" s="323"/>
      <c r="D1" s="323"/>
      <c r="E1" s="323"/>
      <c r="F1" s="323"/>
    </row>
    <row r="2" spans="1:6" ht="15" customHeight="1">
      <c r="A2" s="323"/>
      <c r="B2" s="323"/>
      <c r="C2" s="323"/>
      <c r="D2" s="323"/>
      <c r="E2" s="323"/>
      <c r="F2" s="323"/>
    </row>
    <row r="3" spans="1:6" ht="15" customHeight="1">
      <c r="A3" s="323"/>
      <c r="B3" s="323"/>
      <c r="C3" s="323"/>
      <c r="D3" s="323"/>
      <c r="E3" s="323"/>
      <c r="F3" s="323"/>
    </row>
    <row r="4" spans="1:6" ht="15" customHeight="1">
      <c r="A4" s="323"/>
      <c r="B4" s="323"/>
      <c r="C4" s="323"/>
      <c r="D4" s="323"/>
      <c r="E4" s="323"/>
      <c r="F4" s="323"/>
    </row>
    <row r="5" spans="1:6" ht="15" customHeight="1">
      <c r="A5" s="257" t="s">
        <v>117</v>
      </c>
      <c r="B5" s="257"/>
      <c r="C5" s="257"/>
      <c r="D5" s="257"/>
      <c r="E5" s="257"/>
      <c r="F5" s="257"/>
    </row>
    <row r="6" spans="1:6" ht="15" customHeight="1">
      <c r="A6" s="257" t="s">
        <v>118</v>
      </c>
      <c r="B6" s="257"/>
      <c r="C6" s="257"/>
      <c r="D6" s="257"/>
      <c r="E6" s="257"/>
      <c r="F6" s="257"/>
    </row>
    <row r="7" spans="1:6" ht="15" customHeight="1" thickBot="1">
      <c r="A7" s="344" t="s">
        <v>123</v>
      </c>
      <c r="B7" s="344"/>
      <c r="C7" s="344"/>
      <c r="D7" s="344"/>
      <c r="E7" s="344"/>
      <c r="F7" s="344"/>
    </row>
    <row r="8" spans="1:6" ht="12" customHeight="1">
      <c r="A8" s="345" t="s">
        <v>111</v>
      </c>
      <c r="B8" s="346"/>
      <c r="C8" s="346"/>
      <c r="D8" s="346"/>
      <c r="E8" s="346"/>
      <c r="F8" s="347"/>
    </row>
    <row r="9" spans="1:6" ht="39">
      <c r="A9" s="175" t="s">
        <v>107</v>
      </c>
      <c r="B9" s="175" t="s">
        <v>101</v>
      </c>
      <c r="C9" s="175" t="s">
        <v>197</v>
      </c>
      <c r="D9" s="175" t="s">
        <v>205</v>
      </c>
      <c r="E9" s="175" t="s">
        <v>204</v>
      </c>
      <c r="F9" s="175" t="s">
        <v>206</v>
      </c>
    </row>
    <row r="10" spans="1:6" ht="16.5" customHeight="1">
      <c r="A10" s="132">
        <v>1</v>
      </c>
      <c r="B10" s="176" t="s">
        <v>196</v>
      </c>
      <c r="C10" s="182" t="s">
        <v>198</v>
      </c>
      <c r="D10" s="183">
        <f>'ITEM 1 - RECEPCIONISTA - COM Pe'!C220</f>
        <v>0</v>
      </c>
      <c r="E10" s="183">
        <f>'ITEM 1 - RECEPCIONISTA - COM Pe'!C221</f>
        <v>0</v>
      </c>
      <c r="F10" s="184">
        <f>'ITEM 1 - RECEPCIONISTA - COM Pe'!C222</f>
        <v>0</v>
      </c>
    </row>
    <row r="11" spans="1:6" ht="14.5">
      <c r="A11" s="132">
        <v>2</v>
      </c>
      <c r="B11" s="177" t="s">
        <v>203</v>
      </c>
      <c r="C11" s="132">
        <v>16</v>
      </c>
      <c r="D11" s="183">
        <f>'ITEM 2 - A. ADM I - COM Per'!C219</f>
        <v>0</v>
      </c>
      <c r="E11" s="183">
        <f>'ITEM 2 - A. ADM I - COM Per'!C220</f>
        <v>0</v>
      </c>
      <c r="F11" s="184">
        <f>'ITEM 2 - A. ADM I - COM Per'!C221</f>
        <v>0</v>
      </c>
    </row>
    <row r="12" spans="1:6" ht="14.5">
      <c r="A12" s="132">
        <v>3</v>
      </c>
      <c r="B12" s="177" t="s">
        <v>202</v>
      </c>
      <c r="C12" s="132">
        <v>8</v>
      </c>
      <c r="D12" s="183">
        <f>'ITEM 3 - A. ADM I SEM Per'!C219</f>
        <v>0</v>
      </c>
      <c r="E12" s="183">
        <f>'ITEM 3 - A. ADM I SEM Per'!C220</f>
        <v>0</v>
      </c>
      <c r="F12" s="184">
        <f>'ITEM 3 - A. ADM I SEM Per'!C221</f>
        <v>0</v>
      </c>
    </row>
    <row r="13" spans="1:6" ht="14.5">
      <c r="A13" s="132">
        <v>4</v>
      </c>
      <c r="B13" s="177" t="s">
        <v>201</v>
      </c>
      <c r="C13" s="132">
        <v>5</v>
      </c>
      <c r="D13" s="183">
        <f>'ITEM 4 - A. ADM III - COM Per'!C219</f>
        <v>0</v>
      </c>
      <c r="E13" s="183">
        <f>'ITEM 4 - A. ADM III - COM Per'!C220</f>
        <v>0</v>
      </c>
      <c r="F13" s="184">
        <f>'ITEM 4 - A. ADM III - COM Per'!C221</f>
        <v>0</v>
      </c>
    </row>
    <row r="14" spans="1:6" ht="14.5">
      <c r="A14" s="132">
        <v>5</v>
      </c>
      <c r="B14" s="177" t="s">
        <v>200</v>
      </c>
      <c r="C14" s="132">
        <v>1</v>
      </c>
      <c r="D14" s="183">
        <f>'ITEM 5 - S. EXECU - COM PER'!C218</f>
        <v>0</v>
      </c>
      <c r="E14" s="183">
        <f>'ITEM 5 - S. EXECU - COM PER'!C219</f>
        <v>0</v>
      </c>
      <c r="F14" s="184">
        <f>'ITEM 5 - S. EXECU - COM PER'!C220</f>
        <v>0</v>
      </c>
    </row>
    <row r="15" spans="1:6" ht="14.5">
      <c r="A15" s="133">
        <v>6</v>
      </c>
      <c r="B15" s="178" t="s">
        <v>199</v>
      </c>
      <c r="C15" s="133">
        <v>2</v>
      </c>
      <c r="D15" s="185">
        <f>'ITEM 6 - MOTORISTA - COM PER'!C218</f>
        <v>0</v>
      </c>
      <c r="E15" s="185">
        <f>'ITEM 6 - MOTORISTA - COM PER'!C219</f>
        <v>0</v>
      </c>
      <c r="F15" s="186">
        <f>'ITEM 6 - MOTORISTA - COM PER'!C220</f>
        <v>0</v>
      </c>
    </row>
    <row r="16" spans="1:6" thickBot="1">
      <c r="A16" s="195" t="s">
        <v>211</v>
      </c>
      <c r="B16" s="237" t="s">
        <v>210</v>
      </c>
      <c r="C16" s="195">
        <v>15</v>
      </c>
      <c r="D16" s="196">
        <v>250</v>
      </c>
      <c r="E16" s="196" t="s">
        <v>207</v>
      </c>
      <c r="F16" s="197">
        <f>D16*C16</f>
        <v>3750</v>
      </c>
    </row>
    <row r="17" spans="1:9" thickBot="1">
      <c r="A17" s="338" t="s">
        <v>109</v>
      </c>
      <c r="B17" s="339"/>
      <c r="C17" s="339"/>
      <c r="D17" s="339"/>
      <c r="E17" s="188">
        <f>SUM(E10:E16)</f>
        <v>0</v>
      </c>
      <c r="F17" s="179" t="s">
        <v>207</v>
      </c>
    </row>
    <row r="18" spans="1:9" ht="25" customHeight="1" thickBot="1">
      <c r="A18" s="341" t="s">
        <v>110</v>
      </c>
      <c r="B18" s="342"/>
      <c r="C18" s="342"/>
      <c r="D18" s="342"/>
      <c r="E18" s="343"/>
      <c r="F18" s="187">
        <f>SUM(F10:F16)</f>
        <v>3750</v>
      </c>
      <c r="I18" s="194"/>
    </row>
    <row r="19" spans="1:9" ht="15" customHeight="1">
      <c r="A19" s="180"/>
      <c r="B19" s="180"/>
      <c r="C19" s="180"/>
      <c r="D19" s="180"/>
      <c r="E19" s="180"/>
      <c r="F19" s="180"/>
    </row>
    <row r="20" spans="1:9" ht="43.5" customHeight="1">
      <c r="A20" s="340" t="s">
        <v>212</v>
      </c>
      <c r="B20" s="340"/>
      <c r="C20" s="340"/>
      <c r="D20" s="340"/>
      <c r="E20" s="340"/>
      <c r="F20" s="340"/>
    </row>
    <row r="21" spans="1:9" ht="12" customHeight="1">
      <c r="A21" s="180"/>
      <c r="B21" s="180"/>
      <c r="C21" s="180"/>
      <c r="D21" s="180"/>
      <c r="E21" s="180"/>
      <c r="F21" s="181"/>
      <c r="I21" s="230"/>
    </row>
    <row r="22" spans="1:9" ht="12" customHeight="1">
      <c r="A22" s="45"/>
      <c r="B22" s="45"/>
      <c r="C22" s="45"/>
      <c r="D22" s="45"/>
      <c r="E22" s="45"/>
      <c r="F22" s="45"/>
    </row>
    <row r="23" spans="1:9" ht="12" customHeight="1">
      <c r="A23" s="45"/>
      <c r="B23" s="45"/>
      <c r="C23" s="45"/>
      <c r="D23" s="45"/>
      <c r="E23" s="45"/>
      <c r="F23" s="45"/>
    </row>
    <row r="24" spans="1:9" ht="12" customHeight="1">
      <c r="A24" s="45"/>
      <c r="B24" s="45"/>
      <c r="C24" s="45"/>
      <c r="D24" s="45"/>
      <c r="E24" s="45"/>
      <c r="F24" s="45"/>
    </row>
    <row r="25" spans="1:9" ht="12" customHeight="1">
      <c r="A25" s="45"/>
      <c r="B25" s="45"/>
      <c r="C25" s="45"/>
      <c r="D25" s="45"/>
      <c r="E25" s="45"/>
      <c r="F25" s="45"/>
    </row>
    <row r="26" spans="1:9" ht="12" customHeight="1">
      <c r="A26" s="45"/>
      <c r="B26" s="45"/>
      <c r="C26" s="45"/>
      <c r="D26" s="45"/>
      <c r="E26" s="45"/>
      <c r="F26" s="45"/>
    </row>
    <row r="27" spans="1:9" ht="12" customHeight="1">
      <c r="A27" s="46"/>
      <c r="B27" s="46"/>
      <c r="C27" s="46"/>
      <c r="D27" s="46"/>
      <c r="E27" s="46"/>
      <c r="F27" s="45"/>
    </row>
    <row r="28" spans="1:9" ht="12" customHeight="1">
      <c r="A28" s="45"/>
      <c r="B28" s="48"/>
      <c r="C28" s="48"/>
      <c r="D28" s="47"/>
      <c r="E28" s="47"/>
      <c r="F28" s="45"/>
    </row>
    <row r="29" spans="1:9" ht="14.5">
      <c r="A29" s="266"/>
      <c r="B29" s="266"/>
      <c r="C29" s="266"/>
      <c r="D29" s="266"/>
      <c r="E29" s="266"/>
      <c r="F29" s="266"/>
    </row>
    <row r="30" spans="1:9" ht="14.5">
      <c r="A30" s="266"/>
      <c r="B30" s="266"/>
      <c r="C30" s="266"/>
      <c r="D30" s="266"/>
      <c r="E30" s="266"/>
      <c r="F30" s="266"/>
    </row>
    <row r="31" spans="1:9" ht="14.5">
      <c r="A31" s="266"/>
      <c r="B31" s="266"/>
      <c r="C31" s="266"/>
      <c r="D31" s="266"/>
      <c r="E31" s="266"/>
      <c r="F31" s="266"/>
    </row>
    <row r="32" spans="1:9" ht="14.5">
      <c r="A32" s="266"/>
      <c r="B32" s="266"/>
      <c r="C32" s="266"/>
      <c r="D32" s="266"/>
      <c r="E32" s="266"/>
      <c r="F32" s="266"/>
    </row>
    <row r="33" spans="1:6" ht="14.5">
      <c r="A33" s="266"/>
      <c r="B33" s="266"/>
      <c r="C33" s="266"/>
      <c r="D33" s="266"/>
      <c r="E33" s="266"/>
      <c r="F33" s="266"/>
    </row>
    <row r="34" spans="1:6" ht="12" customHeight="1">
      <c r="A34" s="45"/>
      <c r="B34" s="45"/>
      <c r="C34" s="45"/>
      <c r="D34" s="45"/>
      <c r="E34" s="45"/>
      <c r="F34" s="45"/>
    </row>
    <row r="35" spans="1:6" ht="24.75" customHeight="1">
      <c r="A35" s="45"/>
      <c r="B35" s="45"/>
      <c r="C35" s="45"/>
      <c r="D35" s="45"/>
      <c r="E35" s="45"/>
      <c r="F35" s="45"/>
    </row>
    <row r="36" spans="1:6" ht="12" customHeight="1">
      <c r="A36" s="49"/>
      <c r="B36" s="49"/>
      <c r="C36" s="49"/>
      <c r="D36" s="49"/>
      <c r="E36" s="49"/>
      <c r="F36" s="49"/>
    </row>
    <row r="37" spans="1:6" ht="12" customHeight="1">
      <c r="A37" s="50"/>
      <c r="B37" s="51"/>
      <c r="C37" s="51"/>
      <c r="D37" s="52"/>
      <c r="E37" s="52"/>
      <c r="F37" s="51"/>
    </row>
    <row r="38" spans="1:6" ht="12" customHeight="1">
      <c r="A38" s="50"/>
      <c r="B38" s="51"/>
      <c r="C38" s="51"/>
      <c r="D38" s="52"/>
      <c r="E38" s="52"/>
      <c r="F38" s="51"/>
    </row>
    <row r="39" spans="1:6" ht="12" customHeight="1">
      <c r="A39" s="50"/>
      <c r="B39" s="51"/>
      <c r="C39" s="51"/>
      <c r="D39" s="52"/>
      <c r="E39" s="52"/>
      <c r="F39" s="51"/>
    </row>
    <row r="40" spans="1:6" ht="12" customHeight="1">
      <c r="A40" s="53"/>
      <c r="B40" s="53"/>
      <c r="C40" s="53"/>
      <c r="D40" s="53"/>
      <c r="E40" s="53"/>
      <c r="F40" s="53"/>
    </row>
    <row r="41" spans="1:6" ht="12" customHeight="1">
      <c r="A41" s="53"/>
      <c r="B41" s="54"/>
      <c r="C41" s="54"/>
      <c r="D41" s="54"/>
      <c r="E41" s="54"/>
      <c r="F41" s="53"/>
    </row>
    <row r="42" spans="1:6" ht="12" customHeight="1">
      <c r="A42" s="336"/>
      <c r="B42" s="337"/>
      <c r="C42" s="150"/>
      <c r="D42" s="45"/>
      <c r="E42" s="45"/>
      <c r="F42" s="61"/>
    </row>
    <row r="43" spans="1:6" ht="12" customHeight="1">
      <c r="A43" s="46"/>
      <c r="B43" s="46"/>
      <c r="C43" s="46"/>
      <c r="D43" s="45"/>
      <c r="E43" s="45"/>
      <c r="F43" s="46"/>
    </row>
    <row r="44" spans="1:6" ht="12" customHeight="1">
      <c r="A44" s="46"/>
      <c r="B44" s="47"/>
      <c r="C44" s="47"/>
      <c r="D44" s="45"/>
      <c r="E44" s="45"/>
      <c r="F44" s="46"/>
    </row>
    <row r="45" spans="1:6" ht="12" customHeight="1">
      <c r="A45" s="2"/>
      <c r="B45" s="2"/>
      <c r="C45" s="2"/>
      <c r="D45" s="2"/>
      <c r="E45" s="2"/>
      <c r="F45" s="2"/>
    </row>
    <row r="46" spans="1:6" ht="12" customHeight="1">
      <c r="A46" s="2"/>
      <c r="B46" s="2"/>
      <c r="C46" s="2"/>
      <c r="D46" s="2"/>
      <c r="E46" s="2"/>
      <c r="F46" s="2"/>
    </row>
    <row r="47" spans="1:6" ht="12" customHeight="1">
      <c r="A47" s="2"/>
      <c r="B47" s="2"/>
      <c r="C47" s="2"/>
      <c r="D47" s="2"/>
      <c r="E47" s="2"/>
      <c r="F47" s="2"/>
    </row>
    <row r="48" spans="1:6" ht="12" customHeight="1">
      <c r="A48" s="2"/>
      <c r="B48" s="2"/>
      <c r="C48" s="2"/>
      <c r="D48" s="2"/>
      <c r="E48" s="2"/>
      <c r="F48" s="2"/>
    </row>
    <row r="49" spans="1:6" ht="12" customHeight="1">
      <c r="A49" s="2"/>
      <c r="B49" s="2"/>
      <c r="C49" s="2"/>
      <c r="D49" s="2"/>
      <c r="E49" s="2"/>
      <c r="F49" s="2"/>
    </row>
    <row r="50" spans="1:6" ht="12" customHeight="1">
      <c r="A50" s="2"/>
      <c r="B50" s="2"/>
      <c r="C50" s="2"/>
      <c r="D50" s="2"/>
      <c r="E50" s="2"/>
      <c r="F50" s="2"/>
    </row>
    <row r="51" spans="1:6" ht="12" customHeight="1">
      <c r="A51" s="2"/>
      <c r="B51" s="2"/>
      <c r="C51" s="2"/>
      <c r="D51" s="2"/>
      <c r="E51" s="2"/>
      <c r="F51" s="2"/>
    </row>
    <row r="52" spans="1:6" ht="12" customHeight="1">
      <c r="A52" s="2"/>
      <c r="B52" s="2"/>
      <c r="C52" s="2"/>
      <c r="D52" s="2"/>
      <c r="E52" s="2"/>
      <c r="F52" s="2"/>
    </row>
    <row r="53" spans="1:6" ht="12" customHeight="1">
      <c r="A53" s="2"/>
      <c r="B53" s="2"/>
      <c r="C53" s="2"/>
      <c r="D53" s="2"/>
      <c r="E53" s="2"/>
      <c r="F53" s="2"/>
    </row>
    <row r="54" spans="1:6" ht="12" customHeight="1">
      <c r="A54" s="2"/>
      <c r="B54" s="2"/>
      <c r="C54" s="2"/>
      <c r="D54" s="2"/>
      <c r="E54" s="2"/>
      <c r="F54" s="2"/>
    </row>
    <row r="55" spans="1:6" ht="12" customHeight="1">
      <c r="A55" s="2"/>
      <c r="B55" s="2"/>
      <c r="C55" s="2"/>
      <c r="D55" s="2"/>
      <c r="E55" s="2"/>
      <c r="F55" s="2"/>
    </row>
    <row r="56" spans="1:6" ht="12" customHeight="1">
      <c r="A56" s="2"/>
      <c r="B56" s="2"/>
      <c r="C56" s="2"/>
      <c r="D56" s="2"/>
      <c r="E56" s="2"/>
      <c r="F56" s="2"/>
    </row>
    <row r="57" spans="1:6" ht="12" customHeight="1">
      <c r="A57" s="2"/>
      <c r="B57" s="2"/>
      <c r="C57" s="2"/>
      <c r="D57" s="2"/>
      <c r="E57" s="2"/>
      <c r="F57" s="2"/>
    </row>
    <row r="58" spans="1:6" ht="12" customHeight="1">
      <c r="A58" s="2"/>
      <c r="B58" s="2"/>
      <c r="C58" s="2"/>
      <c r="D58" s="2"/>
      <c r="E58" s="2"/>
      <c r="F58" s="2"/>
    </row>
    <row r="59" spans="1:6" ht="12" customHeight="1">
      <c r="A59" s="2"/>
      <c r="B59" s="2"/>
      <c r="C59" s="2"/>
      <c r="D59" s="2"/>
      <c r="E59" s="2"/>
      <c r="F59" s="2"/>
    </row>
    <row r="60" spans="1:6" ht="12" customHeight="1">
      <c r="A60" s="2"/>
      <c r="B60" s="2"/>
      <c r="C60" s="2"/>
      <c r="D60" s="2"/>
      <c r="E60" s="2"/>
      <c r="F60" s="2"/>
    </row>
    <row r="61" spans="1:6" ht="12" customHeight="1">
      <c r="A61" s="2"/>
      <c r="B61" s="2"/>
      <c r="C61" s="2"/>
      <c r="D61" s="2"/>
      <c r="E61" s="2"/>
      <c r="F61" s="2"/>
    </row>
    <row r="62" spans="1:6" ht="12" customHeight="1">
      <c r="A62" s="2"/>
      <c r="B62" s="2"/>
      <c r="C62" s="2"/>
      <c r="D62" s="2"/>
      <c r="E62" s="2"/>
      <c r="F62" s="2"/>
    </row>
    <row r="63" spans="1:6" ht="12" customHeight="1">
      <c r="A63" s="2"/>
      <c r="B63" s="2"/>
      <c r="C63" s="2"/>
      <c r="D63" s="2"/>
      <c r="E63" s="2"/>
      <c r="F63" s="2"/>
    </row>
    <row r="64" spans="1:6" ht="12" customHeight="1">
      <c r="A64" s="2"/>
      <c r="B64" s="2"/>
      <c r="C64" s="2"/>
      <c r="D64" s="2"/>
      <c r="E64" s="2"/>
      <c r="F64" s="2"/>
    </row>
    <row r="65" spans="1:6" ht="12" customHeight="1">
      <c r="A65" s="2"/>
      <c r="B65" s="2"/>
      <c r="C65" s="2"/>
      <c r="D65" s="2"/>
      <c r="E65" s="2"/>
      <c r="F65" s="2"/>
    </row>
    <row r="66" spans="1:6" ht="12" customHeight="1">
      <c r="A66" s="2"/>
      <c r="B66" s="2"/>
      <c r="C66" s="2"/>
      <c r="D66" s="2"/>
      <c r="E66" s="2"/>
      <c r="F66" s="2"/>
    </row>
    <row r="67" spans="1:6" ht="12" customHeight="1">
      <c r="A67" s="2"/>
      <c r="B67" s="2"/>
      <c r="C67" s="2"/>
      <c r="D67" s="2"/>
      <c r="E67" s="2"/>
      <c r="F67" s="2"/>
    </row>
    <row r="68" spans="1:6" ht="12" customHeight="1">
      <c r="A68" s="2"/>
      <c r="B68" s="2"/>
      <c r="C68" s="2"/>
      <c r="D68" s="2"/>
      <c r="E68" s="2"/>
      <c r="F68" s="2"/>
    </row>
    <row r="69" spans="1:6" ht="12" customHeight="1">
      <c r="A69" s="2"/>
      <c r="B69" s="2"/>
      <c r="C69" s="2"/>
      <c r="D69" s="2"/>
      <c r="E69" s="2"/>
      <c r="F69" s="2"/>
    </row>
    <row r="70" spans="1:6" ht="12" customHeight="1">
      <c r="A70" s="2"/>
      <c r="B70" s="2"/>
      <c r="C70" s="2"/>
      <c r="D70" s="2"/>
      <c r="E70" s="2"/>
      <c r="F70" s="2"/>
    </row>
    <row r="71" spans="1:6" ht="12" customHeight="1">
      <c r="A71" s="2"/>
      <c r="B71" s="2"/>
      <c r="C71" s="2"/>
      <c r="D71" s="2"/>
      <c r="E71" s="2"/>
      <c r="F71" s="2"/>
    </row>
    <row r="72" spans="1:6" ht="12" customHeight="1">
      <c r="A72" s="2"/>
      <c r="B72" s="2"/>
      <c r="C72" s="2"/>
      <c r="D72" s="2"/>
      <c r="E72" s="2"/>
      <c r="F72" s="2"/>
    </row>
    <row r="73" spans="1:6" ht="12" customHeight="1">
      <c r="A73" s="2"/>
      <c r="B73" s="2"/>
      <c r="C73" s="2"/>
      <c r="D73" s="2"/>
      <c r="E73" s="2"/>
      <c r="F73" s="2"/>
    </row>
    <row r="74" spans="1:6" ht="12" customHeight="1">
      <c r="A74" s="2"/>
      <c r="B74" s="2"/>
      <c r="C74" s="2"/>
      <c r="D74" s="2"/>
      <c r="E74" s="2"/>
      <c r="F74" s="2"/>
    </row>
    <row r="75" spans="1:6" ht="12" customHeight="1">
      <c r="A75" s="2"/>
      <c r="B75" s="2"/>
      <c r="C75" s="2"/>
      <c r="D75" s="2"/>
      <c r="E75" s="2"/>
      <c r="F75" s="2"/>
    </row>
    <row r="76" spans="1:6" ht="12" customHeight="1">
      <c r="A76" s="2"/>
      <c r="B76" s="2"/>
      <c r="C76" s="2"/>
      <c r="D76" s="2"/>
      <c r="E76" s="2"/>
      <c r="F76" s="2"/>
    </row>
    <row r="77" spans="1:6" ht="12" customHeight="1">
      <c r="A77" s="2"/>
      <c r="B77" s="2"/>
      <c r="C77" s="2"/>
      <c r="D77" s="2"/>
      <c r="E77" s="2"/>
      <c r="F77" s="2"/>
    </row>
    <row r="78" spans="1:6" ht="12" customHeight="1">
      <c r="A78" s="2"/>
      <c r="B78" s="2"/>
      <c r="C78" s="2"/>
      <c r="D78" s="2"/>
      <c r="E78" s="2"/>
      <c r="F78" s="2"/>
    </row>
    <row r="79" spans="1:6" ht="12" customHeight="1">
      <c r="A79" s="2"/>
      <c r="B79" s="2"/>
      <c r="C79" s="2"/>
      <c r="D79" s="2"/>
      <c r="E79" s="2"/>
      <c r="F79" s="2"/>
    </row>
    <row r="80" spans="1:6" ht="12" customHeight="1">
      <c r="A80" s="2"/>
      <c r="B80" s="2"/>
      <c r="C80" s="2"/>
      <c r="D80" s="2"/>
      <c r="E80" s="2"/>
      <c r="F80" s="2"/>
    </row>
    <row r="81" spans="1:6" ht="12" customHeight="1">
      <c r="A81" s="2"/>
      <c r="B81" s="2"/>
      <c r="C81" s="2"/>
      <c r="D81" s="2"/>
      <c r="E81" s="2"/>
      <c r="F81" s="2"/>
    </row>
    <row r="82" spans="1:6" ht="12" customHeight="1">
      <c r="A82" s="2"/>
      <c r="B82" s="2"/>
      <c r="C82" s="2"/>
      <c r="D82" s="2"/>
      <c r="E82" s="2"/>
      <c r="F82" s="2"/>
    </row>
    <row r="83" spans="1:6" ht="12" customHeight="1">
      <c r="A83" s="2"/>
      <c r="B83" s="2"/>
      <c r="C83" s="2"/>
      <c r="D83" s="2"/>
      <c r="E83" s="2"/>
      <c r="F83" s="2"/>
    </row>
    <row r="84" spans="1:6" ht="12" customHeight="1">
      <c r="A84" s="2"/>
      <c r="B84" s="2"/>
      <c r="C84" s="2"/>
      <c r="D84" s="2"/>
      <c r="E84" s="2"/>
      <c r="F84" s="2"/>
    </row>
    <row r="85" spans="1:6" ht="12" customHeight="1">
      <c r="A85" s="2"/>
      <c r="B85" s="2"/>
      <c r="C85" s="2"/>
      <c r="D85" s="2"/>
      <c r="E85" s="2"/>
      <c r="F85" s="2"/>
    </row>
    <row r="86" spans="1:6" ht="12" customHeight="1">
      <c r="A86" s="2"/>
      <c r="B86" s="2"/>
      <c r="C86" s="2"/>
      <c r="D86" s="2"/>
      <c r="E86" s="2"/>
      <c r="F86" s="2"/>
    </row>
    <row r="87" spans="1:6" ht="12" customHeight="1">
      <c r="A87" s="2"/>
      <c r="B87" s="2"/>
      <c r="C87" s="2"/>
      <c r="D87" s="2"/>
      <c r="E87" s="2"/>
      <c r="F87" s="2"/>
    </row>
    <row r="88" spans="1:6" ht="12" customHeight="1">
      <c r="A88" s="2"/>
      <c r="B88" s="2"/>
      <c r="C88" s="2"/>
      <c r="D88" s="2"/>
      <c r="E88" s="2"/>
      <c r="F88" s="2"/>
    </row>
    <row r="89" spans="1:6" ht="12" customHeight="1">
      <c r="A89" s="2"/>
      <c r="B89" s="2"/>
      <c r="C89" s="2"/>
      <c r="D89" s="2"/>
      <c r="E89" s="2"/>
      <c r="F89" s="2"/>
    </row>
    <row r="90" spans="1:6" ht="12" customHeight="1">
      <c r="A90" s="2"/>
      <c r="B90" s="2"/>
      <c r="C90" s="2"/>
      <c r="D90" s="2"/>
      <c r="E90" s="2"/>
      <c r="F90" s="2"/>
    </row>
    <row r="91" spans="1:6" ht="12" customHeight="1">
      <c r="A91" s="2"/>
      <c r="B91" s="2"/>
      <c r="C91" s="2"/>
      <c r="D91" s="2"/>
      <c r="E91" s="2"/>
      <c r="F91" s="2"/>
    </row>
  </sheetData>
  <mergeCells count="14">
    <mergeCell ref="A17:D17"/>
    <mergeCell ref="A20:F20"/>
    <mergeCell ref="A18:E18"/>
    <mergeCell ref="A1:F4"/>
    <mergeCell ref="A7:F7"/>
    <mergeCell ref="A6:F6"/>
    <mergeCell ref="A5:F5"/>
    <mergeCell ref="A8:F8"/>
    <mergeCell ref="A32:F32"/>
    <mergeCell ref="A33:F33"/>
    <mergeCell ref="A42:B42"/>
    <mergeCell ref="A29:F29"/>
    <mergeCell ref="A30:F30"/>
    <mergeCell ref="A31:F31"/>
  </mergeCells>
  <pageMargins left="0.511811024" right="0.511811024" top="0.78740157499999996" bottom="0.78740157499999996" header="0" footer="0"/>
  <pageSetup paperSize="9" scale="99" orientation="landscape" r:id="rId1"/>
  <drawing r:id="rId2"/>
</worksheet>
</file>

<file path=docMetadata/LabelInfo.xml><?xml version="1.0" encoding="utf-8"?>
<clbl:labelList xmlns:clbl="http://schemas.microsoft.com/office/2020/mipLabelMetadata">
  <clbl:label id="{56c1e2fb-87c1-4de0-a6ac-d0566c08ce66}" enabled="0" method="" siteId="{56c1e2fb-87c1-4de0-a6ac-d0566c08ce6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2</vt:i4>
      </vt:variant>
    </vt:vector>
  </HeadingPairs>
  <TitlesOfParts>
    <vt:vector size="10" baseType="lpstr">
      <vt:lpstr>ITEM 1 - RECEPCIONISTA - COM Pe</vt:lpstr>
      <vt:lpstr>ITEM 2 - A. ADM I - COM Per</vt:lpstr>
      <vt:lpstr>ITEM 3 - A. ADM I SEM Per</vt:lpstr>
      <vt:lpstr>ITEM 4 - A. ADM III - COM Per</vt:lpstr>
      <vt:lpstr>ITEM 5 - S. EXECU - COM PER</vt:lpstr>
      <vt:lpstr>ITEM 6 - MOTORISTA - COM PER</vt:lpstr>
      <vt:lpstr>UNIFORMES</vt:lpstr>
      <vt:lpstr>Quadro Resumo</vt:lpstr>
      <vt:lpstr>'Quadro Resumo'!Area_de_impressao</vt:lpstr>
      <vt:lpstr>UNIFORMES!Area_de_impressao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Eliezer Gentil de Souza</dc:creator>
  <cp:lastModifiedBy>Sergio Ricardo Sampaio Rodrigues</cp:lastModifiedBy>
  <cp:lastPrinted>2022-04-14T13:11:56Z</cp:lastPrinted>
  <dcterms:created xsi:type="dcterms:W3CDTF">2015-02-20T16:21:26Z</dcterms:created>
  <dcterms:modified xsi:type="dcterms:W3CDTF">2025-10-28T22:16:38Z</dcterms:modified>
</cp:coreProperties>
</file>